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ovanni\Desktop\IDEE Ricicla\GREENSYSMPOSIUM\"/>
    </mc:Choice>
  </mc:AlternateContent>
  <xr:revisionPtr revIDLastSave="0" documentId="13_ncr:1_{6D9C9D70-CCB5-4468-9D2B-51237E38F7C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calcPr calcId="181029"/>
</workbook>
</file>

<file path=xl/calcChain.xml><?xml version="1.0" encoding="utf-8"?>
<calcChain xmlns="http://schemas.openxmlformats.org/spreadsheetml/2006/main">
  <c r="C6" i="1" l="1"/>
  <c r="C11" i="1" s="1"/>
  <c r="C19" i="1" l="1"/>
  <c r="C12" i="1"/>
  <c r="G12" i="1" s="1"/>
  <c r="G11" i="1"/>
  <c r="I11" i="1" s="1"/>
  <c r="C13" i="1"/>
  <c r="C8" i="1"/>
  <c r="C10" i="1"/>
  <c r="C14" i="1"/>
  <c r="C7" i="1"/>
  <c r="C15" i="1"/>
  <c r="C9" i="1"/>
  <c r="D16" i="1"/>
  <c r="I12" i="1" l="1"/>
  <c r="J12" i="1" s="1"/>
  <c r="J11" i="1"/>
  <c r="G10" i="1"/>
  <c r="I10" i="1" s="1"/>
  <c r="J10" i="1" s="1"/>
  <c r="G8" i="1"/>
  <c r="G9" i="1"/>
  <c r="G13" i="1"/>
  <c r="I13" i="1" s="1"/>
  <c r="G15" i="1"/>
  <c r="G7" i="1"/>
  <c r="G14" i="1"/>
  <c r="C25" i="1"/>
  <c r="G6" i="1" l="1"/>
  <c r="I7" i="1"/>
  <c r="J7" i="1" s="1"/>
  <c r="I9" i="1"/>
  <c r="J9" i="1" s="1"/>
  <c r="I15" i="1"/>
  <c r="J15" i="1" s="1"/>
  <c r="I8" i="1"/>
  <c r="J8" i="1" s="1"/>
  <c r="I14" i="1"/>
  <c r="J14" i="1" s="1"/>
  <c r="J13" i="1"/>
  <c r="C10" i="3"/>
  <c r="C9" i="3"/>
  <c r="C8" i="3"/>
  <c r="C7" i="3"/>
  <c r="C6" i="3"/>
  <c r="C5" i="3"/>
  <c r="C4" i="3"/>
  <c r="C3" i="3"/>
  <c r="C2" i="3"/>
  <c r="C1" i="3"/>
  <c r="B10" i="3"/>
  <c r="D19" i="1" l="1"/>
  <c r="D24" i="1"/>
  <c r="C23" i="1" l="1"/>
  <c r="C22" i="1"/>
  <c r="C20" i="1"/>
  <c r="C21" i="1"/>
  <c r="I6" i="1" l="1"/>
  <c r="J6" i="1" s="1"/>
  <c r="C26" i="1" l="1"/>
  <c r="D26" i="1" s="1"/>
  <c r="C17" i="1"/>
  <c r="D17" i="1" s="1"/>
  <c r="C27" i="1" l="1"/>
  <c r="D27" i="1" s="1"/>
</calcChain>
</file>

<file path=xl/sharedStrings.xml><?xml version="1.0" encoding="utf-8"?>
<sst xmlns="http://schemas.openxmlformats.org/spreadsheetml/2006/main" count="48" uniqueCount="43">
  <si>
    <t>Carta e cartone</t>
  </si>
  <si>
    <t>Plastica</t>
  </si>
  <si>
    <t>Vetro</t>
  </si>
  <si>
    <t>Metalli Ferrosi e non</t>
  </si>
  <si>
    <t>Legno</t>
  </si>
  <si>
    <t>Raee</t>
  </si>
  <si>
    <t>Ingombranti</t>
  </si>
  <si>
    <t>Altre frazioni</t>
  </si>
  <si>
    <t>Indifferenziati</t>
  </si>
  <si>
    <t>Fraz. Selz. Ed avviate a rec. di materia</t>
  </si>
  <si>
    <t>Bio-stabilizzazione</t>
  </si>
  <si>
    <t>Discarica</t>
  </si>
  <si>
    <t>Tipo di raccolta</t>
  </si>
  <si>
    <t xml:space="preserve">Recupero </t>
  </si>
  <si>
    <t>Frazione secca indiffrenziata</t>
  </si>
  <si>
    <t>Recupero energetico/incenerimento</t>
  </si>
  <si>
    <t>Tot.Generale RSU Prodotti</t>
  </si>
  <si>
    <t>% Raccolta differenziata</t>
  </si>
  <si>
    <t>%</t>
  </si>
  <si>
    <t>umido</t>
  </si>
  <si>
    <t>carta e cartone</t>
  </si>
  <si>
    <t>vetro</t>
  </si>
  <si>
    <t>plastica</t>
  </si>
  <si>
    <t>metallo</t>
  </si>
  <si>
    <t>legno</t>
  </si>
  <si>
    <t xml:space="preserve">altro </t>
  </si>
  <si>
    <t>Umido + verde</t>
  </si>
  <si>
    <t>Scarti</t>
  </si>
  <si>
    <t>% R.D.</t>
  </si>
  <si>
    <t>Raccolta differenziata</t>
  </si>
  <si>
    <t>MPS RECUPERATE</t>
  </si>
  <si>
    <t>RIFIUTI DA SMALTIRE</t>
  </si>
  <si>
    <t xml:space="preserve">RSU PRODOTTI  </t>
  </si>
  <si>
    <t>TON</t>
  </si>
  <si>
    <t>Scarti la lavor.</t>
  </si>
  <si>
    <t>Scarti da selez.</t>
  </si>
  <si>
    <t>TON Recuper.</t>
  </si>
  <si>
    <t>TON  R.D.</t>
  </si>
  <si>
    <t>fraz. Org. stabilizz. copertura discarica</t>
  </si>
  <si>
    <t>% su R.D.</t>
  </si>
  <si>
    <t>Scarti Raccolta differenziata</t>
  </si>
  <si>
    <t xml:space="preserve">* Ricicla TV è una testata giornalistica on line edita da </t>
  </si>
  <si>
    <t xml:space="preserve">     società controllata 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</si>
</sst>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5" tint="-0.2499465926084170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5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107">
    <xf numFmtId="0" fontId="0" fillId="0" borderId="0" xfId="0"/>
    <xf numFmtId="2" fontId="0" fillId="0" borderId="0" xfId="0" applyNumberFormat="1"/>
    <xf numFmtId="2" fontId="2" fillId="0" borderId="0" xfId="0" applyNumberFormat="1" applyFont="1"/>
    <xf numFmtId="0" fontId="0" fillId="0" borderId="0" xfId="0" applyAlignment="1">
      <alignment horizontal="right"/>
    </xf>
    <xf numFmtId="2" fontId="2" fillId="0" borderId="0" xfId="0" applyNumberFormat="1" applyFont="1" applyAlignment="1">
      <alignment horizontal="left"/>
    </xf>
    <xf numFmtId="0" fontId="5" fillId="0" borderId="0" xfId="0" applyFont="1" applyFill="1"/>
    <xf numFmtId="10" fontId="8" fillId="0" borderId="0" xfId="0" applyNumberFormat="1" applyFont="1"/>
    <xf numFmtId="10" fontId="9" fillId="0" borderId="0" xfId="0" applyNumberFormat="1" applyFont="1" applyFill="1"/>
    <xf numFmtId="2" fontId="10" fillId="0" borderId="0" xfId="0" applyNumberFormat="1" applyFont="1"/>
    <xf numFmtId="10" fontId="10" fillId="0" borderId="0" xfId="0" applyNumberFormat="1" applyFont="1" applyFill="1"/>
    <xf numFmtId="10" fontId="11" fillId="0" borderId="0" xfId="0" applyNumberFormat="1" applyFont="1"/>
    <xf numFmtId="0" fontId="0" fillId="2" borderId="1" xfId="0" applyFill="1" applyBorder="1"/>
    <xf numFmtId="0" fontId="0" fillId="3" borderId="1" xfId="0" applyFill="1" applyBorder="1" applyAlignment="1">
      <alignment horizontal="right"/>
    </xf>
    <xf numFmtId="0" fontId="0" fillId="3" borderId="1" xfId="0" applyFill="1" applyBorder="1"/>
    <xf numFmtId="2" fontId="0" fillId="3" borderId="1" xfId="0" applyNumberFormat="1" applyFill="1" applyBorder="1"/>
    <xf numFmtId="0" fontId="7" fillId="3" borderId="1" xfId="0" applyFont="1" applyFill="1" applyBorder="1"/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/>
    <xf numFmtId="2" fontId="1" fillId="3" borderId="1" xfId="0" applyNumberFormat="1" applyFont="1" applyFill="1" applyBorder="1"/>
    <xf numFmtId="0" fontId="4" fillId="4" borderId="1" xfId="0" applyFont="1" applyFill="1" applyBorder="1"/>
    <xf numFmtId="0" fontId="0" fillId="5" borderId="1" xfId="0" applyFill="1" applyBorder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0" fontId="12" fillId="2" borderId="1" xfId="0" applyNumberFormat="1" applyFont="1" applyFill="1" applyBorder="1"/>
    <xf numFmtId="0" fontId="14" fillId="0" borderId="0" xfId="0" applyFont="1"/>
    <xf numFmtId="4" fontId="9" fillId="0" borderId="0" xfId="0" applyNumberFormat="1" applyFont="1"/>
    <xf numFmtId="4" fontId="15" fillId="0" borderId="0" xfId="0" applyNumberFormat="1" applyFont="1" applyAlignment="1">
      <alignment horizontal="right"/>
    </xf>
    <xf numFmtId="4" fontId="9" fillId="6" borderId="1" xfId="0" applyNumberFormat="1" applyFont="1" applyFill="1" applyBorder="1"/>
    <xf numFmtId="0" fontId="0" fillId="6" borderId="1" xfId="0" applyFill="1" applyBorder="1"/>
    <xf numFmtId="0" fontId="0" fillId="2" borderId="3" xfId="0" applyFill="1" applyBorder="1"/>
    <xf numFmtId="0" fontId="0" fillId="6" borderId="4" xfId="0" applyFill="1" applyBorder="1"/>
    <xf numFmtId="0" fontId="0" fillId="6" borderId="3" xfId="0" applyFill="1" applyBorder="1"/>
    <xf numFmtId="0" fontId="0" fillId="6" borderId="6" xfId="0" applyFill="1" applyBorder="1"/>
    <xf numFmtId="0" fontId="0" fillId="6" borderId="5" xfId="0" applyFill="1" applyBorder="1"/>
    <xf numFmtId="4" fontId="16" fillId="0" borderId="0" xfId="0" applyNumberFormat="1" applyFont="1"/>
    <xf numFmtId="0" fontId="0" fillId="7" borderId="0" xfId="0" applyFill="1"/>
    <xf numFmtId="0" fontId="0" fillId="7" borderId="1" xfId="0" applyFill="1" applyBorder="1"/>
    <xf numFmtId="0" fontId="0" fillId="6" borderId="0" xfId="0" applyFill="1"/>
    <xf numFmtId="0" fontId="0" fillId="0" borderId="5" xfId="0" applyBorder="1"/>
    <xf numFmtId="0" fontId="17" fillId="6" borderId="5" xfId="0" applyFont="1" applyFill="1" applyBorder="1" applyAlignment="1">
      <alignment horizontal="left"/>
    </xf>
    <xf numFmtId="0" fontId="17" fillId="6" borderId="7" xfId="0" applyFont="1" applyFill="1" applyBorder="1" applyAlignment="1">
      <alignment horizontal="left"/>
    </xf>
    <xf numFmtId="0" fontId="3" fillId="6" borderId="1" xfId="0" applyFont="1" applyFill="1" applyBorder="1"/>
    <xf numFmtId="0" fontId="16" fillId="6" borderId="1" xfId="0" applyFont="1" applyFill="1" applyBorder="1"/>
    <xf numFmtId="0" fontId="2" fillId="6" borderId="1" xfId="0" applyFont="1" applyFill="1" applyBorder="1"/>
    <xf numFmtId="0" fontId="0" fillId="3" borderId="2" xfId="0" applyFill="1" applyBorder="1"/>
    <xf numFmtId="0" fontId="1" fillId="3" borderId="2" xfId="0" applyFont="1" applyFill="1" applyBorder="1"/>
    <xf numFmtId="0" fontId="3" fillId="6" borderId="3" xfId="0" applyFont="1" applyFill="1" applyBorder="1"/>
    <xf numFmtId="0" fontId="16" fillId="6" borderId="3" xfId="0" applyFont="1" applyFill="1" applyBorder="1"/>
    <xf numFmtId="0" fontId="2" fillId="6" borderId="3" xfId="0" applyFont="1" applyFill="1" applyBorder="1"/>
    <xf numFmtId="0" fontId="3" fillId="6" borderId="8" xfId="0" applyFont="1" applyFill="1" applyBorder="1"/>
    <xf numFmtId="0" fontId="16" fillId="6" borderId="8" xfId="0" applyFont="1" applyFill="1" applyBorder="1"/>
    <xf numFmtId="0" fontId="2" fillId="6" borderId="8" xfId="0" applyFont="1" applyFill="1" applyBorder="1"/>
    <xf numFmtId="0" fontId="7" fillId="3" borderId="3" xfId="0" applyFont="1" applyFill="1" applyBorder="1"/>
    <xf numFmtId="0" fontId="0" fillId="6" borderId="8" xfId="0" applyFill="1" applyBorder="1"/>
    <xf numFmtId="0" fontId="4" fillId="6" borderId="8" xfId="0" applyFont="1" applyFill="1" applyBorder="1"/>
    <xf numFmtId="0" fontId="1" fillId="6" borderId="8" xfId="0" applyFont="1" applyFill="1" applyBorder="1"/>
    <xf numFmtId="0" fontId="0" fillId="0" borderId="0" xfId="0" applyAlignment="1">
      <alignment horizontal="left"/>
    </xf>
    <xf numFmtId="0" fontId="18" fillId="0" borderId="0" xfId="0" applyFont="1"/>
    <xf numFmtId="4" fontId="18" fillId="0" borderId="0" xfId="0" applyNumberFormat="1" applyFont="1"/>
    <xf numFmtId="0" fontId="18" fillId="0" borderId="0" xfId="0" applyFont="1" applyAlignment="1">
      <alignment horizontal="left"/>
    </xf>
    <xf numFmtId="10" fontId="9" fillId="0" borderId="0" xfId="0" applyNumberFormat="1" applyFont="1"/>
    <xf numFmtId="0" fontId="19" fillId="0" borderId="0" xfId="0" applyFont="1"/>
    <xf numFmtId="4" fontId="19" fillId="0" borderId="0" xfId="0" applyNumberFormat="1" applyFont="1" applyBorder="1"/>
    <xf numFmtId="0" fontId="11" fillId="0" borderId="0" xfId="0" applyFont="1" applyFill="1" applyAlignment="1">
      <alignment horizontal="center"/>
    </xf>
    <xf numFmtId="2" fontId="15" fillId="0" borderId="0" xfId="0" applyNumberFormat="1" applyFont="1"/>
    <xf numFmtId="4" fontId="0" fillId="2" borderId="1" xfId="0" applyNumberFormat="1" applyFont="1" applyFill="1" applyBorder="1"/>
    <xf numFmtId="0" fontId="9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4" fontId="15" fillId="0" borderId="0" xfId="0" applyNumberFormat="1" applyFont="1"/>
    <xf numFmtId="4" fontId="15" fillId="3" borderId="1" xfId="0" applyNumberFormat="1" applyFont="1" applyFill="1" applyBorder="1"/>
    <xf numFmtId="4" fontId="2" fillId="2" borderId="1" xfId="0" applyNumberFormat="1" applyFont="1" applyFill="1" applyBorder="1"/>
    <xf numFmtId="0" fontId="6" fillId="8" borderId="3" xfId="0" applyFont="1" applyFill="1" applyBorder="1"/>
    <xf numFmtId="4" fontId="0" fillId="8" borderId="1" xfId="0" applyNumberFormat="1" applyFill="1" applyBorder="1" applyAlignment="1">
      <alignment horizontal="right"/>
    </xf>
    <xf numFmtId="4" fontId="15" fillId="8" borderId="1" xfId="0" applyNumberFormat="1" applyFont="1" applyFill="1" applyBorder="1"/>
    <xf numFmtId="10" fontId="16" fillId="8" borderId="1" xfId="0" applyNumberFormat="1" applyFont="1" applyFill="1" applyBorder="1" applyAlignment="1">
      <alignment horizontal="center"/>
    </xf>
    <xf numFmtId="10" fontId="16" fillId="2" borderId="1" xfId="0" applyNumberFormat="1" applyFont="1" applyFill="1" applyBorder="1"/>
    <xf numFmtId="10" fontId="16" fillId="2" borderId="1" xfId="0" applyNumberFormat="1" applyFont="1" applyFill="1" applyBorder="1" applyAlignment="1">
      <alignment horizontal="right"/>
    </xf>
    <xf numFmtId="2" fontId="16" fillId="8" borderId="1" xfId="0" applyNumberFormat="1" applyFont="1" applyFill="1" applyBorder="1" applyAlignment="1">
      <alignment horizontal="center"/>
    </xf>
    <xf numFmtId="0" fontId="15" fillId="0" borderId="0" xfId="0" applyFont="1" applyFill="1" applyBorder="1"/>
    <xf numFmtId="10" fontId="15" fillId="0" borderId="0" xfId="0" applyNumberFormat="1" applyFont="1" applyFill="1"/>
    <xf numFmtId="10" fontId="19" fillId="0" borderId="0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4" fontId="20" fillId="0" borderId="0" xfId="0" applyNumberFormat="1" applyFont="1"/>
    <xf numFmtId="0" fontId="21" fillId="0" borderId="0" xfId="0" applyFont="1"/>
    <xf numFmtId="0" fontId="4" fillId="8" borderId="1" xfId="0" applyFont="1" applyFill="1" applyBorder="1"/>
    <xf numFmtId="0" fontId="15" fillId="8" borderId="3" xfId="0" applyFont="1" applyFill="1" applyBorder="1"/>
    <xf numFmtId="0" fontId="13" fillId="8" borderId="1" xfId="0" applyFont="1" applyFill="1" applyBorder="1" applyAlignment="1">
      <alignment horizontal="right"/>
    </xf>
    <xf numFmtId="2" fontId="13" fillId="8" borderId="1" xfId="0" applyNumberFormat="1" applyFont="1" applyFill="1" applyBorder="1"/>
    <xf numFmtId="0" fontId="13" fillId="8" borderId="1" xfId="0" applyFont="1" applyFill="1" applyBorder="1"/>
    <xf numFmtId="0" fontId="13" fillId="3" borderId="1" xfId="0" applyFont="1" applyFill="1" applyBorder="1"/>
    <xf numFmtId="0" fontId="13" fillId="8" borderId="2" xfId="0" applyFont="1" applyFill="1" applyBorder="1"/>
    <xf numFmtId="10" fontId="15" fillId="0" borderId="0" xfId="0" applyNumberFormat="1" applyFont="1" applyFill="1" applyAlignment="1">
      <alignment horizontal="center"/>
    </xf>
    <xf numFmtId="2" fontId="16" fillId="0" borderId="0" xfId="0" applyNumberFormat="1" applyFont="1"/>
    <xf numFmtId="10" fontId="16" fillId="0" borderId="0" xfId="0" applyNumberFormat="1" applyFont="1"/>
    <xf numFmtId="0" fontId="16" fillId="0" borderId="0" xfId="0" applyFont="1" applyFill="1" applyAlignment="1">
      <alignment horizontal="center"/>
    </xf>
    <xf numFmtId="4" fontId="15" fillId="8" borderId="2" xfId="0" applyNumberFormat="1" applyFont="1" applyFill="1" applyBorder="1"/>
    <xf numFmtId="4" fontId="15" fillId="2" borderId="1" xfId="0" applyNumberFormat="1" applyFont="1" applyFill="1" applyBorder="1"/>
    <xf numFmtId="4" fontId="15" fillId="2" borderId="2" xfId="0" applyNumberFormat="1" applyFont="1" applyFill="1" applyBorder="1"/>
    <xf numFmtId="10" fontId="16" fillId="2" borderId="1" xfId="0" applyNumberFormat="1" applyFont="1" applyFill="1" applyBorder="1" applyAlignment="1">
      <alignment horizontal="center"/>
    </xf>
    <xf numFmtId="4" fontId="2" fillId="8" borderId="1" xfId="0" applyNumberFormat="1" applyFont="1" applyFill="1" applyBorder="1" applyAlignment="1">
      <alignment horizontal="right"/>
    </xf>
    <xf numFmtId="10" fontId="16" fillId="3" borderId="1" xfId="0" applyNumberFormat="1" applyFont="1" applyFill="1" applyBorder="1" applyAlignment="1">
      <alignment horizontal="center"/>
    </xf>
    <xf numFmtId="9" fontId="10" fillId="0" borderId="0" xfId="0" applyNumberFormat="1" applyFont="1" applyFill="1" applyAlignment="1">
      <alignment horizontal="center"/>
    </xf>
    <xf numFmtId="0" fontId="22" fillId="0" borderId="0" xfId="0" applyFont="1"/>
    <xf numFmtId="0" fontId="23" fillId="0" borderId="0" xfId="0" applyFont="1" applyFill="1"/>
    <xf numFmtId="0" fontId="22" fillId="0" borderId="0" xfId="0" applyFont="1" applyAlignment="1">
      <alignment horizontal="right"/>
    </xf>
    <xf numFmtId="2" fontId="22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://www.ricicla.tv" TargetMode="External"/><Relationship Id="rId1" Type="http://schemas.openxmlformats.org/officeDocument/2006/relationships/image" Target="../media/image1.jpeg"/><Relationship Id="rId6" Type="http://schemas.openxmlformats.org/officeDocument/2006/relationships/hyperlink" Target="http://www.maidiremedia.it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://www.nica.it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51</xdr:row>
      <xdr:rowOff>95250</xdr:rowOff>
    </xdr:from>
    <xdr:to>
      <xdr:col>22</xdr:col>
      <xdr:colOff>71357</xdr:colOff>
      <xdr:row>87</xdr:row>
      <xdr:rowOff>95250</xdr:rowOff>
    </xdr:to>
    <xdr:pic>
      <xdr:nvPicPr>
        <xdr:cNvPr id="5" name="Immagine 4" descr="Immagine correlat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334750"/>
          <a:ext cx="9144000" cy="685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121081</xdr:colOff>
      <xdr:row>1</xdr:row>
      <xdr:rowOff>7915</xdr:rowOff>
    </xdr:from>
    <xdr:to>
      <xdr:col>9</xdr:col>
      <xdr:colOff>895997</xdr:colOff>
      <xdr:row>2</xdr:row>
      <xdr:rowOff>187205</xdr:rowOff>
    </xdr:to>
    <xdr:pic>
      <xdr:nvPicPr>
        <xdr:cNvPr id="3" name="Immagin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E7BD5F-2CB2-4B4D-A915-D077C949F4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7225" y="7915"/>
          <a:ext cx="1638623" cy="373019"/>
        </a:xfrm>
        <a:prstGeom prst="rect">
          <a:avLst/>
        </a:prstGeom>
      </xdr:spPr>
    </xdr:pic>
    <xdr:clientData/>
  </xdr:twoCellAnchor>
  <xdr:twoCellAnchor editAs="oneCell">
    <xdr:from>
      <xdr:col>8</xdr:col>
      <xdr:colOff>719387</xdr:colOff>
      <xdr:row>27</xdr:row>
      <xdr:rowOff>185860</xdr:rowOff>
    </xdr:from>
    <xdr:to>
      <xdr:col>9</xdr:col>
      <xdr:colOff>879851</xdr:colOff>
      <xdr:row>30</xdr:row>
      <xdr:rowOff>169512</xdr:rowOff>
    </xdr:to>
    <xdr:pic>
      <xdr:nvPicPr>
        <xdr:cNvPr id="12" name="Immagine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7B5DF2B-FBC6-4E8C-977D-E3E6D2643C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0023" y="5440754"/>
          <a:ext cx="1024171" cy="564839"/>
        </a:xfrm>
        <a:prstGeom prst="rect">
          <a:avLst/>
        </a:prstGeom>
      </xdr:spPr>
    </xdr:pic>
    <xdr:clientData/>
  </xdr:twoCellAnchor>
  <xdr:twoCellAnchor editAs="oneCell">
    <xdr:from>
      <xdr:col>5</xdr:col>
      <xdr:colOff>242161</xdr:colOff>
      <xdr:row>29</xdr:row>
      <xdr:rowOff>15125</xdr:rowOff>
    </xdr:from>
    <xdr:to>
      <xdr:col>7</xdr:col>
      <xdr:colOff>40361</xdr:colOff>
      <xdr:row>29</xdr:row>
      <xdr:rowOff>176837</xdr:rowOff>
    </xdr:to>
    <xdr:pic>
      <xdr:nvPicPr>
        <xdr:cNvPr id="7" name="Immagine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7878FB3-F69E-4A41-ABA0-57E2A33456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5508" y="5657477"/>
          <a:ext cx="1226950" cy="1617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13</xdr:col>
      <xdr:colOff>315409</xdr:colOff>
      <xdr:row>26</xdr:row>
      <xdr:rowOff>161925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FA9C6C33-F7A2-4A76-BF1D-25C0D7A0F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0"/>
          <a:ext cx="7830634" cy="511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514349</xdr:colOff>
      <xdr:row>0</xdr:row>
      <xdr:rowOff>47625</xdr:rowOff>
    </xdr:from>
    <xdr:to>
      <xdr:col>29</xdr:col>
      <xdr:colOff>466724</xdr:colOff>
      <xdr:row>30</xdr:row>
      <xdr:rowOff>148871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C134D6E5-6B20-499A-8C59-505A61325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49" y="47625"/>
          <a:ext cx="9705975" cy="58162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L30"/>
  <sheetViews>
    <sheetView tabSelected="1" zoomScale="118" zoomScaleNormal="118" workbookViewId="0">
      <selection activeCell="C2" sqref="C2:C5"/>
    </sheetView>
  </sheetViews>
  <sheetFormatPr defaultRowHeight="15" x14ac:dyDescent="0.25"/>
  <cols>
    <col min="1" max="1" width="2.5703125" style="53" customWidth="1"/>
    <col min="2" max="2" width="32.140625" customWidth="1"/>
    <col min="3" max="3" width="14.7109375" style="1" customWidth="1"/>
    <col min="4" max="4" width="11.85546875" style="5" customWidth="1"/>
    <col min="5" max="5" width="8.140625" style="3" customWidth="1"/>
    <col min="6" max="6" width="7.5703125" customWidth="1"/>
    <col min="7" max="7" width="13.85546875" style="1" customWidth="1"/>
    <col min="8" max="8" width="7.5703125" style="1" customWidth="1"/>
    <col min="9" max="9" width="13" customWidth="1"/>
    <col min="10" max="10" width="13.5703125" customWidth="1"/>
  </cols>
  <sheetData>
    <row r="2" spans="1:90" x14ac:dyDescent="0.25">
      <c r="B2" s="93" t="s">
        <v>16</v>
      </c>
      <c r="C2" s="34">
        <v>2500000</v>
      </c>
      <c r="D2" s="95" t="s">
        <v>33</v>
      </c>
      <c r="G2" s="25"/>
      <c r="H2" s="67"/>
      <c r="I2" s="68"/>
    </row>
    <row r="3" spans="1:90" x14ac:dyDescent="0.25">
      <c r="B3" s="93" t="s">
        <v>17</v>
      </c>
      <c r="C3" s="94">
        <v>0.56000000000000005</v>
      </c>
      <c r="D3" s="66"/>
      <c r="E3" s="81"/>
      <c r="F3" s="82"/>
      <c r="G3" s="68"/>
    </row>
    <row r="4" spans="1:90" x14ac:dyDescent="0.25">
      <c r="B4" s="2"/>
      <c r="C4" s="6"/>
      <c r="D4" s="7"/>
    </row>
    <row r="5" spans="1:90" x14ac:dyDescent="0.25">
      <c r="B5" s="4" t="s">
        <v>12</v>
      </c>
      <c r="C5" s="22" t="s">
        <v>37</v>
      </c>
      <c r="D5" s="63" t="s">
        <v>39</v>
      </c>
      <c r="E5" s="4"/>
      <c r="F5" s="21" t="s">
        <v>18</v>
      </c>
      <c r="G5" s="4" t="s">
        <v>35</v>
      </c>
      <c r="H5" s="22" t="s">
        <v>18</v>
      </c>
      <c r="I5" s="24" t="s">
        <v>34</v>
      </c>
      <c r="J5" s="21" t="s">
        <v>36</v>
      </c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</row>
    <row r="6" spans="1:90" s="20" customFormat="1" x14ac:dyDescent="0.25">
      <c r="A6" s="53"/>
      <c r="B6" s="71" t="s">
        <v>29</v>
      </c>
      <c r="C6" s="100">
        <f>C2*C3</f>
        <v>1400000.0000000002</v>
      </c>
      <c r="D6" s="74" t="s">
        <v>28</v>
      </c>
      <c r="E6" s="72"/>
      <c r="F6" s="74" t="s">
        <v>27</v>
      </c>
      <c r="G6" s="73">
        <f>G7+G8+G9+G10+G11+G12+G13+G14+G15</f>
        <v>185425.80000000002</v>
      </c>
      <c r="H6" s="77" t="s">
        <v>27</v>
      </c>
      <c r="I6" s="96">
        <f>I7+I8+I9+I131+I11+I12+I13+I14+I15</f>
        <v>65928.716000000015</v>
      </c>
      <c r="J6" s="27">
        <f t="shared" ref="J6:J15" si="0">C6-(G6+I6)</f>
        <v>1148645.4840000002</v>
      </c>
      <c r="K6" s="40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2"/>
      <c r="AS6" s="30"/>
      <c r="AT6" s="30"/>
      <c r="AU6" s="30"/>
      <c r="AV6" s="30"/>
      <c r="AW6" s="30"/>
      <c r="AX6" s="30"/>
      <c r="AY6" s="30"/>
      <c r="AZ6" s="30"/>
      <c r="BA6" s="30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</row>
    <row r="7" spans="1:90" s="11" customFormat="1" x14ac:dyDescent="0.25">
      <c r="A7" s="53"/>
      <c r="B7" s="29" t="s">
        <v>26</v>
      </c>
      <c r="C7" s="70">
        <f>C6*D7</f>
        <v>565180.00000000012</v>
      </c>
      <c r="D7" s="99">
        <v>0.4037</v>
      </c>
      <c r="E7" s="65"/>
      <c r="F7" s="75">
        <v>0.15</v>
      </c>
      <c r="G7" s="97">
        <f>F7*C7</f>
        <v>84777.000000000015</v>
      </c>
      <c r="H7" s="75">
        <v>0</v>
      </c>
      <c r="I7" s="98">
        <f t="shared" ref="I7:I15" si="1">(C7-G7)*H7</f>
        <v>0</v>
      </c>
      <c r="J7" s="27">
        <f t="shared" si="0"/>
        <v>480403.00000000012</v>
      </c>
      <c r="K7" s="40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1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</row>
    <row r="8" spans="1:90" s="11" customFormat="1" x14ac:dyDescent="0.25">
      <c r="A8" s="53"/>
      <c r="B8" s="29" t="s">
        <v>0</v>
      </c>
      <c r="C8" s="70">
        <f>C6*D8</f>
        <v>272860.00000000006</v>
      </c>
      <c r="D8" s="99">
        <v>0.19489999999999999</v>
      </c>
      <c r="E8" s="65"/>
      <c r="F8" s="75">
        <v>0.06</v>
      </c>
      <c r="G8" s="97">
        <f t="shared" ref="G8:G15" si="2">C8*F8</f>
        <v>16371.600000000002</v>
      </c>
      <c r="H8" s="75">
        <v>0.17</v>
      </c>
      <c r="I8" s="98">
        <f t="shared" si="1"/>
        <v>43603.028000000013</v>
      </c>
      <c r="J8" s="27">
        <f t="shared" si="0"/>
        <v>212885.37200000003</v>
      </c>
      <c r="K8" s="40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1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</row>
    <row r="9" spans="1:90" s="11" customFormat="1" x14ac:dyDescent="0.25">
      <c r="A9" s="53"/>
      <c r="B9" s="29" t="s">
        <v>1</v>
      </c>
      <c r="C9" s="70">
        <f>C6*D9</f>
        <v>109200.00000000001</v>
      </c>
      <c r="D9" s="99">
        <v>7.8E-2</v>
      </c>
      <c r="E9" s="65"/>
      <c r="F9" s="75">
        <v>0.48</v>
      </c>
      <c r="G9" s="97">
        <f t="shared" si="2"/>
        <v>52416.000000000007</v>
      </c>
      <c r="H9" s="75">
        <v>0.32</v>
      </c>
      <c r="I9" s="98">
        <f t="shared" si="1"/>
        <v>18170.88</v>
      </c>
      <c r="J9" s="27">
        <f t="shared" si="0"/>
        <v>38613.12000000001</v>
      </c>
      <c r="K9" s="40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1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</row>
    <row r="10" spans="1:90" s="11" customFormat="1" x14ac:dyDescent="0.25">
      <c r="A10" s="53"/>
      <c r="B10" s="29" t="s">
        <v>2</v>
      </c>
      <c r="C10" s="70">
        <f>C6*D10</f>
        <v>169120.00000000003</v>
      </c>
      <c r="D10" s="99">
        <v>0.1208</v>
      </c>
      <c r="E10" s="65"/>
      <c r="F10" s="75">
        <v>0.14000000000000001</v>
      </c>
      <c r="G10" s="97">
        <f t="shared" si="2"/>
        <v>23676.800000000007</v>
      </c>
      <c r="H10" s="75">
        <v>0</v>
      </c>
      <c r="I10" s="98">
        <f t="shared" si="1"/>
        <v>0</v>
      </c>
      <c r="J10" s="27">
        <f t="shared" si="0"/>
        <v>145443.20000000001</v>
      </c>
      <c r="K10" s="40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1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</row>
    <row r="11" spans="1:90" s="11" customFormat="1" x14ac:dyDescent="0.25">
      <c r="A11" s="53"/>
      <c r="B11" s="29" t="s">
        <v>3</v>
      </c>
      <c r="C11" s="70">
        <f>C6*D11</f>
        <v>26460.000000000004</v>
      </c>
      <c r="D11" s="99">
        <v>1.89E-2</v>
      </c>
      <c r="E11" s="65"/>
      <c r="F11" s="75">
        <v>0.13</v>
      </c>
      <c r="G11" s="97">
        <f t="shared" si="2"/>
        <v>3439.8000000000006</v>
      </c>
      <c r="H11" s="75">
        <v>0.12</v>
      </c>
      <c r="I11" s="98">
        <f t="shared" si="1"/>
        <v>2762.4240000000004</v>
      </c>
      <c r="J11" s="27">
        <f t="shared" si="0"/>
        <v>20257.776000000002</v>
      </c>
      <c r="K11" s="40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1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</row>
    <row r="12" spans="1:90" s="11" customFormat="1" x14ac:dyDescent="0.25">
      <c r="A12" s="53"/>
      <c r="B12" s="29" t="s">
        <v>4</v>
      </c>
      <c r="C12" s="70">
        <f>C6*D12</f>
        <v>72520.000000000015</v>
      </c>
      <c r="D12" s="99">
        <v>5.1799999999999999E-2</v>
      </c>
      <c r="E12" s="65"/>
      <c r="F12" s="76">
        <v>0.04</v>
      </c>
      <c r="G12" s="97">
        <f t="shared" si="2"/>
        <v>2900.8000000000006</v>
      </c>
      <c r="H12" s="75">
        <v>0.02</v>
      </c>
      <c r="I12" s="98">
        <f t="shared" si="1"/>
        <v>1392.3840000000002</v>
      </c>
      <c r="J12" s="27">
        <f t="shared" si="0"/>
        <v>68226.816000000021</v>
      </c>
      <c r="K12" s="40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1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</row>
    <row r="13" spans="1:90" s="11" customFormat="1" x14ac:dyDescent="0.25">
      <c r="A13" s="53"/>
      <c r="B13" s="29" t="s">
        <v>5</v>
      </c>
      <c r="C13" s="70">
        <f>C6*D13</f>
        <v>20440.000000000004</v>
      </c>
      <c r="D13" s="99">
        <v>1.46E-2</v>
      </c>
      <c r="E13" s="65"/>
      <c r="F13" s="75">
        <v>0.01</v>
      </c>
      <c r="G13" s="97">
        <f t="shared" si="2"/>
        <v>204.40000000000003</v>
      </c>
      <c r="H13" s="23"/>
      <c r="I13" s="98">
        <f t="shared" si="1"/>
        <v>0</v>
      </c>
      <c r="J13" s="27">
        <f t="shared" si="0"/>
        <v>20235.600000000002</v>
      </c>
      <c r="K13" s="40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1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</row>
    <row r="14" spans="1:90" s="11" customFormat="1" x14ac:dyDescent="0.25">
      <c r="A14" s="53"/>
      <c r="B14" s="29" t="s">
        <v>6</v>
      </c>
      <c r="C14" s="70">
        <f>C6*D14</f>
        <v>65940.000000000015</v>
      </c>
      <c r="D14" s="99">
        <v>4.7100000000000003E-2</v>
      </c>
      <c r="E14" s="65"/>
      <c r="F14" s="75">
        <v>0.01</v>
      </c>
      <c r="G14" s="97">
        <f t="shared" si="2"/>
        <v>659.4000000000002</v>
      </c>
      <c r="H14" s="23"/>
      <c r="I14" s="98">
        <f t="shared" si="1"/>
        <v>0</v>
      </c>
      <c r="J14" s="27">
        <f t="shared" si="0"/>
        <v>65280.600000000013</v>
      </c>
      <c r="K14" s="40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1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</row>
    <row r="15" spans="1:90" s="11" customFormat="1" x14ac:dyDescent="0.25">
      <c r="A15" s="53"/>
      <c r="B15" s="29" t="s">
        <v>7</v>
      </c>
      <c r="C15" s="70">
        <f>C6*D15</f>
        <v>98000.000000000029</v>
      </c>
      <c r="D15" s="99">
        <v>7.0000000000000007E-2</v>
      </c>
      <c r="E15" s="65"/>
      <c r="F15" s="75">
        <v>0.01</v>
      </c>
      <c r="G15" s="97">
        <f t="shared" si="2"/>
        <v>980.00000000000034</v>
      </c>
      <c r="H15" s="23"/>
      <c r="I15" s="98">
        <f t="shared" si="1"/>
        <v>0</v>
      </c>
      <c r="J15" s="27">
        <f t="shared" si="0"/>
        <v>97020.000000000029</v>
      </c>
      <c r="K15" s="40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1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</row>
    <row r="16" spans="1:90" x14ac:dyDescent="0.25">
      <c r="C16" s="8"/>
      <c r="D16" s="102">
        <f>D7+D8+D9+D10+D11+D12+D13+D14+D15</f>
        <v>0.99980000000000002</v>
      </c>
      <c r="F16" s="10"/>
      <c r="G16" s="8"/>
      <c r="H16" s="8"/>
      <c r="I16" s="10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</row>
    <row r="17" spans="1:90" x14ac:dyDescent="0.25">
      <c r="B17" s="78" t="s">
        <v>40</v>
      </c>
      <c r="C17" s="68">
        <f>G6+I6</f>
        <v>251354.51600000003</v>
      </c>
      <c r="D17" s="92">
        <f>C17/C6</f>
        <v>0.17953893999999998</v>
      </c>
      <c r="E17" s="26"/>
      <c r="F17" s="10"/>
      <c r="G17" s="64"/>
      <c r="H17" s="8"/>
      <c r="I17" s="10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</row>
    <row r="18" spans="1:90" x14ac:dyDescent="0.25">
      <c r="C18" s="8"/>
    </row>
    <row r="19" spans="1:90" s="19" customFormat="1" x14ac:dyDescent="0.25">
      <c r="A19" s="54"/>
      <c r="B19" s="86" t="s">
        <v>8</v>
      </c>
      <c r="C19" s="73">
        <f>C2-C6</f>
        <v>1099999.9999999998</v>
      </c>
      <c r="D19" s="74">
        <f>100%-C3</f>
        <v>0.43999999999999995</v>
      </c>
      <c r="E19" s="87"/>
      <c r="F19" s="89"/>
      <c r="G19" s="88"/>
      <c r="H19" s="89"/>
      <c r="I19" s="85"/>
      <c r="J19" s="91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6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</row>
    <row r="20" spans="1:90" s="13" customFormat="1" x14ac:dyDescent="0.25">
      <c r="A20" s="53"/>
      <c r="B20" s="52" t="s">
        <v>14</v>
      </c>
      <c r="C20" s="69">
        <f>C19*D20</f>
        <v>818399.99999999977</v>
      </c>
      <c r="D20" s="101">
        <v>0.74399999999999999</v>
      </c>
      <c r="E20" s="12"/>
      <c r="G20" s="14"/>
      <c r="H20" s="13" t="s">
        <v>15</v>
      </c>
      <c r="I20" s="90"/>
      <c r="J20" s="44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47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90" s="17" customFormat="1" x14ac:dyDescent="0.25">
      <c r="A21" s="55"/>
      <c r="B21" s="52" t="s">
        <v>9</v>
      </c>
      <c r="C21" s="69">
        <f>C19*D21</f>
        <v>22219.999999999993</v>
      </c>
      <c r="D21" s="101">
        <v>2.0199999999999999E-2</v>
      </c>
      <c r="E21" s="16"/>
      <c r="G21" s="18"/>
      <c r="H21" s="15" t="s">
        <v>13</v>
      </c>
      <c r="J21" s="45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48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</row>
    <row r="22" spans="1:90" s="17" customFormat="1" x14ac:dyDescent="0.25">
      <c r="A22" s="55"/>
      <c r="B22" s="52" t="s">
        <v>10</v>
      </c>
      <c r="C22" s="69">
        <f>C19*D22</f>
        <v>121879.99999999997</v>
      </c>
      <c r="D22" s="101">
        <v>0.1108</v>
      </c>
      <c r="E22" s="16"/>
      <c r="G22" s="18"/>
      <c r="H22" s="15" t="s">
        <v>38</v>
      </c>
      <c r="J22" s="45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48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</row>
    <row r="23" spans="1:90" s="13" customFormat="1" x14ac:dyDescent="0.25">
      <c r="A23" s="53"/>
      <c r="B23" s="52" t="s">
        <v>11</v>
      </c>
      <c r="C23" s="69">
        <f>C19*D23</f>
        <v>137499.99999999997</v>
      </c>
      <c r="D23" s="101">
        <v>0.125</v>
      </c>
      <c r="E23" s="12"/>
      <c r="G23" s="14"/>
      <c r="H23" s="15" t="s">
        <v>11</v>
      </c>
      <c r="J23" s="44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47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90" x14ac:dyDescent="0.25">
      <c r="D24" s="9">
        <f>D20+D21+D22+D23</f>
        <v>1</v>
      </c>
    </row>
    <row r="25" spans="1:90" ht="15.75" x14ac:dyDescent="0.25">
      <c r="B25" s="61" t="s">
        <v>32</v>
      </c>
      <c r="C25" s="62">
        <f>C2</f>
        <v>2500000</v>
      </c>
      <c r="D25" s="80"/>
      <c r="E25" s="56"/>
    </row>
    <row r="26" spans="1:90" ht="15.75" x14ac:dyDescent="0.25">
      <c r="B26" s="57" t="s">
        <v>30</v>
      </c>
      <c r="C26" s="58">
        <f>C6-(G6+I6)</f>
        <v>1148645.4840000002</v>
      </c>
      <c r="D26" s="7">
        <f>C26/C25</f>
        <v>0.45945819360000006</v>
      </c>
      <c r="E26" s="59"/>
      <c r="F26" s="60"/>
    </row>
    <row r="27" spans="1:90" ht="15.75" x14ac:dyDescent="0.25">
      <c r="B27" s="84" t="s">
        <v>31</v>
      </c>
      <c r="C27" s="83">
        <f>C17+C19</f>
        <v>1351354.5159999998</v>
      </c>
      <c r="D27" s="79">
        <f>C27/C25</f>
        <v>0.54054180639999994</v>
      </c>
    </row>
    <row r="30" spans="1:90" x14ac:dyDescent="0.25">
      <c r="B30" s="103"/>
      <c r="C30" s="106" t="s">
        <v>41</v>
      </c>
      <c r="D30" s="104"/>
      <c r="E30" s="105"/>
      <c r="F30" s="103"/>
      <c r="G30" s="106"/>
      <c r="H30" s="106" t="s">
        <v>42</v>
      </c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R36" sqref="R3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"/>
  <sheetViews>
    <sheetView workbookViewId="0"/>
  </sheetViews>
  <sheetFormatPr defaultRowHeight="15" x14ac:dyDescent="0.25"/>
  <cols>
    <col min="1" max="1" width="22.85546875" customWidth="1"/>
    <col min="3" max="3" width="19.85546875" customWidth="1"/>
  </cols>
  <sheetData>
    <row r="1" spans="1:3" x14ac:dyDescent="0.25">
      <c r="A1" t="s">
        <v>19</v>
      </c>
      <c r="B1">
        <v>7079.8</v>
      </c>
      <c r="C1">
        <f>B1*100/B10</f>
        <v>40.37432850120328</v>
      </c>
    </row>
    <row r="2" spans="1:3" x14ac:dyDescent="0.25">
      <c r="A2" t="s">
        <v>20</v>
      </c>
      <c r="B2">
        <v>3418.2</v>
      </c>
      <c r="C2">
        <f>B2*100/B10</f>
        <v>19.493139591911216</v>
      </c>
    </row>
    <row r="3" spans="1:3" x14ac:dyDescent="0.25">
      <c r="A3" t="s">
        <v>21</v>
      </c>
      <c r="B3">
        <v>2118.5</v>
      </c>
      <c r="C3">
        <f>B3*100/B10</f>
        <v>12.081275591090023</v>
      </c>
    </row>
    <row r="4" spans="1:3" x14ac:dyDescent="0.25">
      <c r="A4" t="s">
        <v>22</v>
      </c>
      <c r="B4">
        <v>1368</v>
      </c>
      <c r="C4">
        <f>B4*100/B10</f>
        <v>7.8013618166679963</v>
      </c>
    </row>
    <row r="5" spans="1:3" x14ac:dyDescent="0.25">
      <c r="A5" t="s">
        <v>23</v>
      </c>
      <c r="B5">
        <v>332.1</v>
      </c>
      <c r="C5">
        <f>B5*100/B10</f>
        <v>1.8938832304937439</v>
      </c>
    </row>
    <row r="6" spans="1:3" x14ac:dyDescent="0.25">
      <c r="A6" t="s">
        <v>24</v>
      </c>
      <c r="B6">
        <v>908.4</v>
      </c>
      <c r="C6">
        <f>B6*100/B10</f>
        <v>5.1803779782611175</v>
      </c>
    </row>
    <row r="7" spans="1:3" x14ac:dyDescent="0.25">
      <c r="A7" t="s">
        <v>5</v>
      </c>
      <c r="B7">
        <v>255.9</v>
      </c>
      <c r="C7">
        <f>B7*100/B10</f>
        <v>1.4593336907056582</v>
      </c>
    </row>
    <row r="8" spans="1:3" x14ac:dyDescent="0.25">
      <c r="A8" t="s">
        <v>6</v>
      </c>
      <c r="B8">
        <v>826.1</v>
      </c>
      <c r="C8">
        <f>B8*100/B10</f>
        <v>4.7110416642905202</v>
      </c>
    </row>
    <row r="9" spans="1:3" x14ac:dyDescent="0.25">
      <c r="A9" t="s">
        <v>25</v>
      </c>
      <c r="B9">
        <v>1228.4000000000001</v>
      </c>
      <c r="C9">
        <f>B9*100/B10</f>
        <v>7.0052579353764388</v>
      </c>
    </row>
    <row r="10" spans="1:3" x14ac:dyDescent="0.25">
      <c r="B10">
        <f>SUM(B1:B9)</f>
        <v>17535.400000000001</v>
      </c>
      <c r="C10">
        <f>SUM(C1:C9)</f>
        <v>99.999999999999986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mdm2</dc:creator>
  <cp:lastModifiedBy>Giovanni</cp:lastModifiedBy>
  <dcterms:created xsi:type="dcterms:W3CDTF">2019-03-28T13:20:53Z</dcterms:created>
  <dcterms:modified xsi:type="dcterms:W3CDTF">2020-12-07T16:09:12Z</dcterms:modified>
</cp:coreProperties>
</file>