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iovanni\Desktop\"/>
    </mc:Choice>
  </mc:AlternateContent>
  <xr:revisionPtr revIDLastSave="0" documentId="8_{7DDB240F-862D-4B80-A78F-40864910A88D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Foglio1" sheetId="1" r:id="rId1"/>
    <sheet name="Foglio2" sheetId="2" r:id="rId2"/>
    <sheet name="Foglio3" sheetId="3" r:id="rId3"/>
  </sheets>
  <calcPr calcId="181029" iterateDelta="1E-4"/>
</workbook>
</file>

<file path=xl/calcChain.xml><?xml version="1.0" encoding="utf-8"?>
<calcChain xmlns="http://schemas.openxmlformats.org/spreadsheetml/2006/main">
  <c r="C6" i="1" l="1"/>
  <c r="C11" i="1" s="1"/>
  <c r="C19" i="1" l="1"/>
  <c r="C12" i="1"/>
  <c r="G12" i="1" s="1"/>
  <c r="G11" i="1"/>
  <c r="I11" i="1" s="1"/>
  <c r="C13" i="1"/>
  <c r="C8" i="1"/>
  <c r="C10" i="1"/>
  <c r="C14" i="1"/>
  <c r="C7" i="1"/>
  <c r="C15" i="1"/>
  <c r="C9" i="1"/>
  <c r="D16" i="1"/>
  <c r="I12" i="1" l="1"/>
  <c r="J12" i="1" s="1"/>
  <c r="J11" i="1"/>
  <c r="G10" i="1"/>
  <c r="I10" i="1" s="1"/>
  <c r="J10" i="1" s="1"/>
  <c r="G8" i="1"/>
  <c r="G9" i="1"/>
  <c r="G13" i="1"/>
  <c r="I13" i="1" s="1"/>
  <c r="G15" i="1"/>
  <c r="G7" i="1"/>
  <c r="G14" i="1"/>
  <c r="C25" i="1"/>
  <c r="G6" i="1" l="1"/>
  <c r="I7" i="1"/>
  <c r="J7" i="1" s="1"/>
  <c r="I9" i="1"/>
  <c r="J9" i="1" s="1"/>
  <c r="I15" i="1"/>
  <c r="J15" i="1" s="1"/>
  <c r="I8" i="1"/>
  <c r="J8" i="1" s="1"/>
  <c r="I14" i="1"/>
  <c r="J14" i="1" s="1"/>
  <c r="J13" i="1"/>
  <c r="C10" i="3"/>
  <c r="C9" i="3"/>
  <c r="C8" i="3"/>
  <c r="C7" i="3"/>
  <c r="C6" i="3"/>
  <c r="C5" i="3"/>
  <c r="C4" i="3"/>
  <c r="C3" i="3"/>
  <c r="C2" i="3"/>
  <c r="C1" i="3"/>
  <c r="B10" i="3"/>
  <c r="D19" i="1" l="1"/>
  <c r="D24" i="1"/>
  <c r="C23" i="1" l="1"/>
  <c r="C22" i="1"/>
  <c r="C20" i="1"/>
  <c r="C21" i="1"/>
  <c r="I6" i="1" l="1"/>
  <c r="J6" i="1" s="1"/>
  <c r="C26" i="1" l="1"/>
  <c r="D26" i="1" s="1"/>
  <c r="C17" i="1"/>
  <c r="D17" i="1" s="1"/>
  <c r="C27" i="1" l="1"/>
  <c r="D27" i="1" s="1"/>
</calcChain>
</file>

<file path=xl/sharedStrings.xml><?xml version="1.0" encoding="utf-8"?>
<sst xmlns="http://schemas.openxmlformats.org/spreadsheetml/2006/main" count="50" uniqueCount="45">
  <si>
    <t>Carta e cartone</t>
  </si>
  <si>
    <t>Plastica</t>
  </si>
  <si>
    <t>Vetro</t>
  </si>
  <si>
    <t>Metalli Ferrosi e non</t>
  </si>
  <si>
    <t>Legno</t>
  </si>
  <si>
    <t>Raee</t>
  </si>
  <si>
    <t>Ingombranti</t>
  </si>
  <si>
    <t>Altre frazioni</t>
  </si>
  <si>
    <t>Indifferenziati</t>
  </si>
  <si>
    <t>Fraz. Selz. Ed avviate a rec. di materia</t>
  </si>
  <si>
    <t>Bio-stabilizzazione</t>
  </si>
  <si>
    <t>Discarica</t>
  </si>
  <si>
    <t>Tipo di raccolta</t>
  </si>
  <si>
    <t xml:space="preserve">Recupero </t>
  </si>
  <si>
    <t>Frazione secca indiffrenziata</t>
  </si>
  <si>
    <t>Recupero energetico/incenerimento</t>
  </si>
  <si>
    <t>Tot.Generale RSU Prodotti</t>
  </si>
  <si>
    <t>% Raccolta differenziata</t>
  </si>
  <si>
    <t>%</t>
  </si>
  <si>
    <t>umido</t>
  </si>
  <si>
    <t>carta e cartone</t>
  </si>
  <si>
    <t>vetro</t>
  </si>
  <si>
    <t>plastica</t>
  </si>
  <si>
    <t>metallo</t>
  </si>
  <si>
    <t>legno</t>
  </si>
  <si>
    <t xml:space="preserve">altro </t>
  </si>
  <si>
    <t>Umido + verde</t>
  </si>
  <si>
    <t>Scarti</t>
  </si>
  <si>
    <t>% R.D.</t>
  </si>
  <si>
    <t>Raccolta differenziata</t>
  </si>
  <si>
    <t>MPS RECUPERATE</t>
  </si>
  <si>
    <t>RIFIUTI DA SMALTIRE</t>
  </si>
  <si>
    <t xml:space="preserve">RSU PRODOTTI  </t>
  </si>
  <si>
    <t>TON</t>
  </si>
  <si>
    <t>Scarti la lavor.</t>
  </si>
  <si>
    <t>Scarti da selez.</t>
  </si>
  <si>
    <t>TON Recuper.</t>
  </si>
  <si>
    <t>TON  R.D.</t>
  </si>
  <si>
    <t>fraz. Org. stabilizz. copertura discarica</t>
  </si>
  <si>
    <t>% su R.D.</t>
  </si>
  <si>
    <t>Scarti Raccolta differenziata</t>
  </si>
  <si>
    <t xml:space="preserve">* Ricicla TV è una testata giornalistica on line edita da </t>
  </si>
  <si>
    <t xml:space="preserve">     società controllata da </t>
  </si>
  <si>
    <t>Fonte Politecnico Milano</t>
  </si>
  <si>
    <t>Fonte ISPRA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</si>
</sst>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1"/>
      <color theme="1"/>
      <name val="Calibri"/>
      <family val="2"/>
      <scheme val="minor"/>
    </font>
    <font>
      <sz val="11"/>
      <color theme="4"/>
      <name val="Calibri"/>
      <family val="2"/>
      <scheme val="minor"/>
    </font>
    <font>
      <b/>
      <sz val="11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5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5" tint="-0.249977111117893"/>
      <name val="Calibri"/>
      <family val="2"/>
      <scheme val="minor"/>
    </font>
    <font>
      <b/>
      <sz val="11"/>
      <color rgb="FF00B050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1"/>
      <color theme="5" tint="-0.2499465926084170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3" tint="0.3999755851924192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12"/>
      <color rgb="FF00B050"/>
      <name val="Calibri"/>
      <family val="2"/>
      <scheme val="minor"/>
    </font>
    <font>
      <b/>
      <sz val="12"/>
      <color rgb="FF0070C0"/>
      <name val="Calibri"/>
      <family val="2"/>
      <scheme val="minor"/>
    </font>
    <font>
      <b/>
      <u/>
      <sz val="12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5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</borders>
  <cellStyleXfs count="1">
    <xf numFmtId="0" fontId="0" fillId="0" borderId="0"/>
  </cellStyleXfs>
  <cellXfs count="108">
    <xf numFmtId="0" fontId="0" fillId="0" borderId="0" xfId="0"/>
    <xf numFmtId="2" fontId="0" fillId="0" borderId="0" xfId="0" applyNumberFormat="1"/>
    <xf numFmtId="2" fontId="2" fillId="0" borderId="0" xfId="0" applyNumberFormat="1" applyFont="1"/>
    <xf numFmtId="0" fontId="0" fillId="0" borderId="0" xfId="0" applyAlignment="1">
      <alignment horizontal="right"/>
    </xf>
    <xf numFmtId="2" fontId="2" fillId="0" borderId="0" xfId="0" applyNumberFormat="1" applyFont="1" applyAlignment="1">
      <alignment horizontal="left"/>
    </xf>
    <xf numFmtId="0" fontId="5" fillId="0" borderId="0" xfId="0" applyFont="1" applyFill="1"/>
    <xf numFmtId="10" fontId="8" fillId="0" borderId="0" xfId="0" applyNumberFormat="1" applyFont="1"/>
    <xf numFmtId="10" fontId="9" fillId="0" borderId="0" xfId="0" applyNumberFormat="1" applyFont="1" applyFill="1"/>
    <xf numFmtId="2" fontId="10" fillId="0" borderId="0" xfId="0" applyNumberFormat="1" applyFont="1"/>
    <xf numFmtId="10" fontId="10" fillId="0" borderId="0" xfId="0" applyNumberFormat="1" applyFont="1" applyFill="1"/>
    <xf numFmtId="10" fontId="11" fillId="0" borderId="0" xfId="0" applyNumberFormat="1" applyFont="1"/>
    <xf numFmtId="0" fontId="0" fillId="2" borderId="1" xfId="0" applyFill="1" applyBorder="1"/>
    <xf numFmtId="0" fontId="0" fillId="3" borderId="1" xfId="0" applyFill="1" applyBorder="1" applyAlignment="1">
      <alignment horizontal="right"/>
    </xf>
    <xf numFmtId="0" fontId="0" fillId="3" borderId="1" xfId="0" applyFill="1" applyBorder="1"/>
    <xf numFmtId="2" fontId="0" fillId="3" borderId="1" xfId="0" applyNumberFormat="1" applyFill="1" applyBorder="1"/>
    <xf numFmtId="0" fontId="7" fillId="3" borderId="1" xfId="0" applyFont="1" applyFill="1" applyBorder="1"/>
    <xf numFmtId="0" fontId="1" fillId="3" borderId="1" xfId="0" applyFont="1" applyFill="1" applyBorder="1" applyAlignment="1">
      <alignment horizontal="right"/>
    </xf>
    <xf numFmtId="0" fontId="1" fillId="3" borderId="1" xfId="0" applyFont="1" applyFill="1" applyBorder="1"/>
    <xf numFmtId="2" fontId="1" fillId="3" borderId="1" xfId="0" applyNumberFormat="1" applyFont="1" applyFill="1" applyBorder="1"/>
    <xf numFmtId="0" fontId="4" fillId="4" borderId="1" xfId="0" applyFont="1" applyFill="1" applyBorder="1"/>
    <xf numFmtId="0" fontId="0" fillId="5" borderId="1" xfId="0" applyFill="1" applyBorder="1"/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10" fontId="12" fillId="2" borderId="1" xfId="0" applyNumberFormat="1" applyFont="1" applyFill="1" applyBorder="1"/>
    <xf numFmtId="0" fontId="14" fillId="0" borderId="0" xfId="0" applyFont="1"/>
    <xf numFmtId="4" fontId="9" fillId="0" borderId="0" xfId="0" applyNumberFormat="1" applyFont="1"/>
    <xf numFmtId="4" fontId="15" fillId="0" borderId="0" xfId="0" applyNumberFormat="1" applyFont="1" applyAlignment="1">
      <alignment horizontal="right"/>
    </xf>
    <xf numFmtId="4" fontId="9" fillId="6" borderId="1" xfId="0" applyNumberFormat="1" applyFont="1" applyFill="1" applyBorder="1"/>
    <xf numFmtId="0" fontId="0" fillId="6" borderId="1" xfId="0" applyFill="1" applyBorder="1"/>
    <xf numFmtId="0" fontId="0" fillId="2" borderId="3" xfId="0" applyFill="1" applyBorder="1"/>
    <xf numFmtId="0" fontId="0" fillId="6" borderId="4" xfId="0" applyFill="1" applyBorder="1"/>
    <xf numFmtId="0" fontId="0" fillId="6" borderId="3" xfId="0" applyFill="1" applyBorder="1"/>
    <xf numFmtId="0" fontId="0" fillId="6" borderId="6" xfId="0" applyFill="1" applyBorder="1"/>
    <xf numFmtId="0" fontId="0" fillId="6" borderId="5" xfId="0" applyFill="1" applyBorder="1"/>
    <xf numFmtId="4" fontId="16" fillId="0" borderId="0" xfId="0" applyNumberFormat="1" applyFont="1"/>
    <xf numFmtId="0" fontId="0" fillId="7" borderId="0" xfId="0" applyFill="1"/>
    <xf numFmtId="0" fontId="0" fillId="7" borderId="1" xfId="0" applyFill="1" applyBorder="1"/>
    <xf numFmtId="0" fontId="0" fillId="6" borderId="0" xfId="0" applyFill="1"/>
    <xf numFmtId="0" fontId="0" fillId="0" borderId="5" xfId="0" applyBorder="1"/>
    <xf numFmtId="0" fontId="17" fillId="6" borderId="5" xfId="0" applyFont="1" applyFill="1" applyBorder="1" applyAlignment="1">
      <alignment horizontal="left"/>
    </xf>
    <xf numFmtId="0" fontId="17" fillId="6" borderId="7" xfId="0" applyFont="1" applyFill="1" applyBorder="1" applyAlignment="1">
      <alignment horizontal="left"/>
    </xf>
    <xf numFmtId="0" fontId="3" fillId="6" borderId="1" xfId="0" applyFont="1" applyFill="1" applyBorder="1"/>
    <xf numFmtId="0" fontId="16" fillId="6" borderId="1" xfId="0" applyFont="1" applyFill="1" applyBorder="1"/>
    <xf numFmtId="0" fontId="2" fillId="6" borderId="1" xfId="0" applyFont="1" applyFill="1" applyBorder="1"/>
    <xf numFmtId="0" fontId="0" fillId="3" borderId="2" xfId="0" applyFill="1" applyBorder="1"/>
    <xf numFmtId="0" fontId="1" fillId="3" borderId="2" xfId="0" applyFont="1" applyFill="1" applyBorder="1"/>
    <xf numFmtId="0" fontId="3" fillId="6" borderId="3" xfId="0" applyFont="1" applyFill="1" applyBorder="1"/>
    <xf numFmtId="0" fontId="16" fillId="6" borderId="3" xfId="0" applyFont="1" applyFill="1" applyBorder="1"/>
    <xf numFmtId="0" fontId="2" fillId="6" borderId="3" xfId="0" applyFont="1" applyFill="1" applyBorder="1"/>
    <xf numFmtId="0" fontId="3" fillId="6" borderId="8" xfId="0" applyFont="1" applyFill="1" applyBorder="1"/>
    <xf numFmtId="0" fontId="16" fillId="6" borderId="8" xfId="0" applyFont="1" applyFill="1" applyBorder="1"/>
    <xf numFmtId="0" fontId="2" fillId="6" borderId="8" xfId="0" applyFont="1" applyFill="1" applyBorder="1"/>
    <xf numFmtId="0" fontId="7" fillId="3" borderId="3" xfId="0" applyFont="1" applyFill="1" applyBorder="1"/>
    <xf numFmtId="0" fontId="0" fillId="6" borderId="8" xfId="0" applyFill="1" applyBorder="1"/>
    <xf numFmtId="0" fontId="4" fillId="6" borderId="8" xfId="0" applyFont="1" applyFill="1" applyBorder="1"/>
    <xf numFmtId="0" fontId="1" fillId="6" borderId="8" xfId="0" applyFont="1" applyFill="1" applyBorder="1"/>
    <xf numFmtId="0" fontId="0" fillId="0" borderId="0" xfId="0" applyAlignment="1">
      <alignment horizontal="left"/>
    </xf>
    <xf numFmtId="0" fontId="18" fillId="0" borderId="0" xfId="0" applyFont="1"/>
    <xf numFmtId="4" fontId="18" fillId="0" borderId="0" xfId="0" applyNumberFormat="1" applyFont="1"/>
    <xf numFmtId="0" fontId="18" fillId="0" borderId="0" xfId="0" applyFont="1" applyAlignment="1">
      <alignment horizontal="left"/>
    </xf>
    <xf numFmtId="10" fontId="9" fillId="0" borderId="0" xfId="0" applyNumberFormat="1" applyFont="1"/>
    <xf numFmtId="0" fontId="19" fillId="0" borderId="0" xfId="0" applyFont="1"/>
    <xf numFmtId="4" fontId="19" fillId="0" borderId="0" xfId="0" applyNumberFormat="1" applyFont="1" applyBorder="1"/>
    <xf numFmtId="0" fontId="11" fillId="0" borderId="0" xfId="0" applyFont="1" applyFill="1" applyAlignment="1">
      <alignment horizontal="center"/>
    </xf>
    <xf numFmtId="2" fontId="15" fillId="0" borderId="0" xfId="0" applyNumberFormat="1" applyFont="1"/>
    <xf numFmtId="4" fontId="0" fillId="2" borderId="1" xfId="0" applyNumberFormat="1" applyFont="1" applyFill="1" applyBorder="1"/>
    <xf numFmtId="0" fontId="9" fillId="0" borderId="0" xfId="0" applyFont="1" applyAlignment="1">
      <alignment horizontal="center"/>
    </xf>
    <xf numFmtId="2" fontId="15" fillId="0" borderId="0" xfId="0" applyNumberFormat="1" applyFont="1" applyAlignment="1">
      <alignment horizontal="center"/>
    </xf>
    <xf numFmtId="4" fontId="15" fillId="0" borderId="0" xfId="0" applyNumberFormat="1" applyFont="1"/>
    <xf numFmtId="4" fontId="15" fillId="3" borderId="1" xfId="0" applyNumberFormat="1" applyFont="1" applyFill="1" applyBorder="1"/>
    <xf numFmtId="4" fontId="2" fillId="2" borderId="1" xfId="0" applyNumberFormat="1" applyFont="1" applyFill="1" applyBorder="1"/>
    <xf numFmtId="0" fontId="6" fillId="8" borderId="3" xfId="0" applyFont="1" applyFill="1" applyBorder="1"/>
    <xf numFmtId="4" fontId="0" fillId="8" borderId="1" xfId="0" applyNumberFormat="1" applyFill="1" applyBorder="1" applyAlignment="1">
      <alignment horizontal="right"/>
    </xf>
    <xf numFmtId="4" fontId="15" fillId="8" borderId="1" xfId="0" applyNumberFormat="1" applyFont="1" applyFill="1" applyBorder="1"/>
    <xf numFmtId="10" fontId="16" fillId="8" borderId="1" xfId="0" applyNumberFormat="1" applyFont="1" applyFill="1" applyBorder="1" applyAlignment="1">
      <alignment horizontal="center"/>
    </xf>
    <xf numFmtId="10" fontId="16" fillId="2" borderId="1" xfId="0" applyNumberFormat="1" applyFont="1" applyFill="1" applyBorder="1"/>
    <xf numFmtId="10" fontId="16" fillId="2" borderId="1" xfId="0" applyNumberFormat="1" applyFont="1" applyFill="1" applyBorder="1" applyAlignment="1">
      <alignment horizontal="right"/>
    </xf>
    <xf numFmtId="2" fontId="16" fillId="8" borderId="1" xfId="0" applyNumberFormat="1" applyFont="1" applyFill="1" applyBorder="1" applyAlignment="1">
      <alignment horizontal="center"/>
    </xf>
    <xf numFmtId="0" fontId="15" fillId="0" borderId="0" xfId="0" applyFont="1" applyFill="1" applyBorder="1"/>
    <xf numFmtId="10" fontId="15" fillId="0" borderId="0" xfId="0" applyNumberFormat="1" applyFont="1" applyFill="1"/>
    <xf numFmtId="10" fontId="19" fillId="0" borderId="0" xfId="0" applyNumberFormat="1" applyFont="1" applyBorder="1" applyAlignment="1">
      <alignment horizontal="center"/>
    </xf>
    <xf numFmtId="4" fontId="9" fillId="0" borderId="0" xfId="0" applyNumberFormat="1" applyFont="1" applyAlignment="1">
      <alignment horizontal="right"/>
    </xf>
    <xf numFmtId="0" fontId="15" fillId="0" borderId="0" xfId="0" applyFont="1" applyAlignment="1">
      <alignment horizontal="center"/>
    </xf>
    <xf numFmtId="4" fontId="20" fillId="0" borderId="0" xfId="0" applyNumberFormat="1" applyFont="1"/>
    <xf numFmtId="0" fontId="21" fillId="0" borderId="0" xfId="0" applyFont="1"/>
    <xf numFmtId="0" fontId="4" fillId="8" borderId="1" xfId="0" applyFont="1" applyFill="1" applyBorder="1"/>
    <xf numFmtId="0" fontId="15" fillId="8" borderId="3" xfId="0" applyFont="1" applyFill="1" applyBorder="1"/>
    <xf numFmtId="0" fontId="13" fillId="8" borderId="1" xfId="0" applyFont="1" applyFill="1" applyBorder="1" applyAlignment="1">
      <alignment horizontal="right"/>
    </xf>
    <xf numFmtId="2" fontId="13" fillId="8" borderId="1" xfId="0" applyNumberFormat="1" applyFont="1" applyFill="1" applyBorder="1"/>
    <xf numFmtId="0" fontId="13" fillId="8" borderId="1" xfId="0" applyFont="1" applyFill="1" applyBorder="1"/>
    <xf numFmtId="0" fontId="13" fillId="3" borderId="1" xfId="0" applyFont="1" applyFill="1" applyBorder="1"/>
    <xf numFmtId="0" fontId="13" fillId="8" borderId="2" xfId="0" applyFont="1" applyFill="1" applyBorder="1"/>
    <xf numFmtId="10" fontId="15" fillId="0" borderId="0" xfId="0" applyNumberFormat="1" applyFont="1" applyFill="1" applyAlignment="1">
      <alignment horizontal="center"/>
    </xf>
    <xf numFmtId="2" fontId="16" fillId="0" borderId="0" xfId="0" applyNumberFormat="1" applyFont="1"/>
    <xf numFmtId="10" fontId="16" fillId="0" borderId="0" xfId="0" applyNumberFormat="1" applyFont="1"/>
    <xf numFmtId="0" fontId="16" fillId="0" borderId="0" xfId="0" applyFont="1" applyFill="1" applyAlignment="1">
      <alignment horizontal="center"/>
    </xf>
    <xf numFmtId="4" fontId="15" fillId="8" borderId="2" xfId="0" applyNumberFormat="1" applyFont="1" applyFill="1" applyBorder="1"/>
    <xf numFmtId="4" fontId="15" fillId="2" borderId="1" xfId="0" applyNumberFormat="1" applyFont="1" applyFill="1" applyBorder="1"/>
    <xf numFmtId="4" fontId="15" fillId="2" borderId="2" xfId="0" applyNumberFormat="1" applyFont="1" applyFill="1" applyBorder="1"/>
    <xf numFmtId="10" fontId="16" fillId="2" borderId="1" xfId="0" applyNumberFormat="1" applyFont="1" applyFill="1" applyBorder="1" applyAlignment="1">
      <alignment horizontal="center"/>
    </xf>
    <xf numFmtId="4" fontId="2" fillId="8" borderId="1" xfId="0" applyNumberFormat="1" applyFont="1" applyFill="1" applyBorder="1" applyAlignment="1">
      <alignment horizontal="right"/>
    </xf>
    <xf numFmtId="10" fontId="16" fillId="3" borderId="1" xfId="0" applyNumberFormat="1" applyFont="1" applyFill="1" applyBorder="1" applyAlignment="1">
      <alignment horizontal="center"/>
    </xf>
    <xf numFmtId="9" fontId="10" fillId="0" borderId="0" xfId="0" applyNumberFormat="1" applyFont="1" applyFill="1" applyAlignment="1">
      <alignment horizontal="center"/>
    </xf>
    <xf numFmtId="0" fontId="22" fillId="0" borderId="0" xfId="0" applyFont="1"/>
    <xf numFmtId="0" fontId="23" fillId="0" borderId="0" xfId="0" applyFont="1" applyFill="1"/>
    <xf numFmtId="0" fontId="22" fillId="0" borderId="0" xfId="0" applyFont="1" applyAlignment="1">
      <alignment horizontal="right"/>
    </xf>
    <xf numFmtId="2" fontId="22" fillId="0" borderId="0" xfId="0" applyNumberFormat="1" applyFont="1"/>
    <xf numFmtId="2" fontId="9" fillId="0" borderId="0" xfId="0" applyNumberFormat="1" applyFont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7" Type="http://schemas.openxmlformats.org/officeDocument/2006/relationships/image" Target="../media/image4.png"/><Relationship Id="rId2" Type="http://schemas.openxmlformats.org/officeDocument/2006/relationships/hyperlink" Target="http://www.ricicla.tv" TargetMode="External"/><Relationship Id="rId1" Type="http://schemas.openxmlformats.org/officeDocument/2006/relationships/image" Target="../media/image1.jpeg"/><Relationship Id="rId6" Type="http://schemas.openxmlformats.org/officeDocument/2006/relationships/hyperlink" Target="http://www.maidiremedia.it" TargetMode="External"/><Relationship Id="rId5" Type="http://schemas.openxmlformats.org/officeDocument/2006/relationships/image" Target="../media/image3.png"/><Relationship Id="rId4" Type="http://schemas.openxmlformats.org/officeDocument/2006/relationships/hyperlink" Target="http://www.nica.it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png"/><Relationship Id="rId1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50504</xdr:colOff>
      <xdr:row>4</xdr:row>
      <xdr:rowOff>8070</xdr:rowOff>
    </xdr:from>
    <xdr:to>
      <xdr:col>21</xdr:col>
      <xdr:colOff>419521</xdr:colOff>
      <xdr:row>29</xdr:row>
      <xdr:rowOff>80720</xdr:rowOff>
    </xdr:to>
    <xdr:pic>
      <xdr:nvPicPr>
        <xdr:cNvPr id="5" name="Immagine 4" descr="Immagine correlata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2390" y="782985"/>
          <a:ext cx="6503762" cy="494008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121081</xdr:colOff>
      <xdr:row>1</xdr:row>
      <xdr:rowOff>7915</xdr:rowOff>
    </xdr:from>
    <xdr:to>
      <xdr:col>9</xdr:col>
      <xdr:colOff>895997</xdr:colOff>
      <xdr:row>2</xdr:row>
      <xdr:rowOff>187205</xdr:rowOff>
    </xdr:to>
    <xdr:pic>
      <xdr:nvPicPr>
        <xdr:cNvPr id="3" name="Immagine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5E7BD5F-2CB2-4B4D-A915-D077C949F4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57225" y="7915"/>
          <a:ext cx="1638623" cy="373019"/>
        </a:xfrm>
        <a:prstGeom prst="rect">
          <a:avLst/>
        </a:prstGeom>
      </xdr:spPr>
    </xdr:pic>
    <xdr:clientData/>
  </xdr:twoCellAnchor>
  <xdr:twoCellAnchor editAs="oneCell">
    <xdr:from>
      <xdr:col>8</xdr:col>
      <xdr:colOff>719387</xdr:colOff>
      <xdr:row>27</xdr:row>
      <xdr:rowOff>185860</xdr:rowOff>
    </xdr:from>
    <xdr:to>
      <xdr:col>9</xdr:col>
      <xdr:colOff>879851</xdr:colOff>
      <xdr:row>30</xdr:row>
      <xdr:rowOff>169512</xdr:rowOff>
    </xdr:to>
    <xdr:pic>
      <xdr:nvPicPr>
        <xdr:cNvPr id="12" name="Immagine 11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B7B5DF2B-FBC6-4E8C-977D-E3E6D2643C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90023" y="5440754"/>
          <a:ext cx="1024171" cy="564839"/>
        </a:xfrm>
        <a:prstGeom prst="rect">
          <a:avLst/>
        </a:prstGeom>
      </xdr:spPr>
    </xdr:pic>
    <xdr:clientData/>
  </xdr:twoCellAnchor>
  <xdr:twoCellAnchor editAs="oneCell">
    <xdr:from>
      <xdr:col>5</xdr:col>
      <xdr:colOff>242161</xdr:colOff>
      <xdr:row>29</xdr:row>
      <xdr:rowOff>15125</xdr:rowOff>
    </xdr:from>
    <xdr:to>
      <xdr:col>7</xdr:col>
      <xdr:colOff>40361</xdr:colOff>
      <xdr:row>29</xdr:row>
      <xdr:rowOff>176837</xdr:rowOff>
    </xdr:to>
    <xdr:pic>
      <xdr:nvPicPr>
        <xdr:cNvPr id="7" name="Immagine 6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47878FB3-F69E-4A41-ABA0-57E2A33456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75508" y="5657477"/>
          <a:ext cx="1226950" cy="16171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409575</xdr:colOff>
      <xdr:row>0</xdr:row>
      <xdr:rowOff>0</xdr:rowOff>
    </xdr:from>
    <xdr:to>
      <xdr:col>13</xdr:col>
      <xdr:colOff>315409</xdr:colOff>
      <xdr:row>26</xdr:row>
      <xdr:rowOff>161925</xdr:rowOff>
    </xdr:to>
    <xdr:pic>
      <xdr:nvPicPr>
        <xdr:cNvPr id="4" name="Immagine 3">
          <a:extLst>
            <a:ext uri="{FF2B5EF4-FFF2-40B4-BE49-F238E27FC236}">
              <a16:creationId xmlns:a16="http://schemas.microsoft.com/office/drawing/2014/main" id="{FA9C6C33-F7A2-4A76-BF1D-25C0D7A0F9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575" y="0"/>
          <a:ext cx="7830634" cy="5114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514349</xdr:colOff>
      <xdr:row>0</xdr:row>
      <xdr:rowOff>47625</xdr:rowOff>
    </xdr:from>
    <xdr:to>
      <xdr:col>29</xdr:col>
      <xdr:colOff>466724</xdr:colOff>
      <xdr:row>30</xdr:row>
      <xdr:rowOff>148871</xdr:rowOff>
    </xdr:to>
    <xdr:pic>
      <xdr:nvPicPr>
        <xdr:cNvPr id="5" name="Immagine 4">
          <a:extLst>
            <a:ext uri="{FF2B5EF4-FFF2-40B4-BE49-F238E27FC236}">
              <a16:creationId xmlns:a16="http://schemas.microsoft.com/office/drawing/2014/main" id="{C134D6E5-6B20-499A-8C59-505A613251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39149" y="47625"/>
          <a:ext cx="9705975" cy="581624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CL30"/>
  <sheetViews>
    <sheetView tabSelected="1" zoomScale="118" zoomScaleNormal="118" workbookViewId="0">
      <selection activeCell="D5" sqref="D5"/>
    </sheetView>
  </sheetViews>
  <sheetFormatPr defaultRowHeight="15" x14ac:dyDescent="0.25"/>
  <cols>
    <col min="1" max="1" width="2.5703125" style="53" customWidth="1"/>
    <col min="2" max="2" width="32.140625" customWidth="1"/>
    <col min="3" max="3" width="14.7109375" style="1" customWidth="1"/>
    <col min="4" max="4" width="11.85546875" style="5" customWidth="1"/>
    <col min="5" max="5" width="8.140625" style="3" customWidth="1"/>
    <col min="6" max="6" width="7.5703125" customWidth="1"/>
    <col min="7" max="7" width="13.85546875" style="1" customWidth="1"/>
    <col min="8" max="8" width="7.5703125" style="1" customWidth="1"/>
    <col min="9" max="9" width="13" customWidth="1"/>
    <col min="10" max="10" width="13.5703125" customWidth="1"/>
  </cols>
  <sheetData>
    <row r="2" spans="1:90" x14ac:dyDescent="0.25">
      <c r="B2" s="93" t="s">
        <v>16</v>
      </c>
      <c r="C2" s="34">
        <v>2500000</v>
      </c>
      <c r="D2" s="95" t="s">
        <v>33</v>
      </c>
      <c r="G2" s="25"/>
      <c r="H2" s="67"/>
      <c r="I2" s="68"/>
    </row>
    <row r="3" spans="1:90" x14ac:dyDescent="0.25">
      <c r="B3" s="93" t="s">
        <v>17</v>
      </c>
      <c r="C3" s="94">
        <v>0.56000000000000005</v>
      </c>
      <c r="D3" s="66"/>
      <c r="E3" s="81"/>
      <c r="F3" s="82"/>
      <c r="G3" s="68"/>
    </row>
    <row r="4" spans="1:90" x14ac:dyDescent="0.25">
      <c r="B4" s="2"/>
      <c r="C4" s="6"/>
      <c r="D4" s="7" t="s">
        <v>44</v>
      </c>
      <c r="G4" s="107" t="s">
        <v>43</v>
      </c>
    </row>
    <row r="5" spans="1:90" x14ac:dyDescent="0.25">
      <c r="B5" s="4" t="s">
        <v>12</v>
      </c>
      <c r="C5" s="22" t="s">
        <v>37</v>
      </c>
      <c r="D5" s="63" t="s">
        <v>39</v>
      </c>
      <c r="E5" s="4"/>
      <c r="F5" s="21" t="s">
        <v>18</v>
      </c>
      <c r="G5" s="4" t="s">
        <v>35</v>
      </c>
      <c r="H5" s="22" t="s">
        <v>18</v>
      </c>
      <c r="I5" s="24" t="s">
        <v>34</v>
      </c>
      <c r="J5" s="21" t="s">
        <v>36</v>
      </c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38"/>
    </row>
    <row r="6" spans="1:90" s="20" customFormat="1" x14ac:dyDescent="0.25">
      <c r="A6" s="53"/>
      <c r="B6" s="71" t="s">
        <v>29</v>
      </c>
      <c r="C6" s="100">
        <f>C2*C3</f>
        <v>1400000.0000000002</v>
      </c>
      <c r="D6" s="74" t="s">
        <v>28</v>
      </c>
      <c r="E6" s="72"/>
      <c r="F6" s="74" t="s">
        <v>27</v>
      </c>
      <c r="G6" s="73">
        <f>G7+G8+G9+G10+G11+G12+G13+G14+G15</f>
        <v>187117</v>
      </c>
      <c r="H6" s="77" t="s">
        <v>27</v>
      </c>
      <c r="I6" s="96">
        <f>I7+I8+I9+I131+I11+I12+I13+I14+I15</f>
        <v>68477.696000000011</v>
      </c>
      <c r="J6" s="27">
        <f t="shared" ref="J6:J15" si="0">C6-(G6+I6)</f>
        <v>1144405.3040000002</v>
      </c>
      <c r="K6" s="40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2"/>
      <c r="AS6" s="30"/>
      <c r="AT6" s="30"/>
      <c r="AU6" s="30"/>
      <c r="AV6" s="30"/>
      <c r="AW6" s="30"/>
      <c r="AX6" s="30"/>
      <c r="AY6" s="30"/>
      <c r="AZ6" s="30"/>
      <c r="BA6" s="30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36"/>
      <c r="BN6" s="36"/>
      <c r="BO6" s="36"/>
      <c r="BP6" s="36"/>
      <c r="BQ6" s="36"/>
      <c r="BR6" s="36"/>
      <c r="BS6" s="36"/>
      <c r="BT6" s="36"/>
      <c r="BU6" s="36"/>
      <c r="BV6" s="36"/>
      <c r="BW6" s="36"/>
      <c r="BX6" s="36"/>
      <c r="BY6" s="36"/>
      <c r="BZ6" s="36"/>
      <c r="CA6" s="36"/>
      <c r="CB6" s="36"/>
      <c r="CC6" s="36"/>
      <c r="CD6" s="36"/>
      <c r="CE6" s="36"/>
      <c r="CF6" s="36"/>
      <c r="CG6" s="36"/>
      <c r="CH6" s="36"/>
      <c r="CI6" s="36"/>
      <c r="CJ6" s="36"/>
      <c r="CK6" s="36"/>
      <c r="CL6" s="36"/>
    </row>
    <row r="7" spans="1:90" s="11" customFormat="1" x14ac:dyDescent="0.25">
      <c r="A7" s="53"/>
      <c r="B7" s="29" t="s">
        <v>26</v>
      </c>
      <c r="C7" s="70">
        <f>C6*D7</f>
        <v>565180.00000000012</v>
      </c>
      <c r="D7" s="99">
        <v>0.4037</v>
      </c>
      <c r="E7" s="65"/>
      <c r="F7" s="75">
        <v>0.15</v>
      </c>
      <c r="G7" s="97">
        <f>F7*C7</f>
        <v>84777.000000000015</v>
      </c>
      <c r="H7" s="75">
        <v>0</v>
      </c>
      <c r="I7" s="98">
        <f t="shared" ref="I7:I15" si="1">(C7-G7)*H7</f>
        <v>0</v>
      </c>
      <c r="J7" s="27">
        <f t="shared" si="0"/>
        <v>480403.00000000012</v>
      </c>
      <c r="K7" s="40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1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36"/>
      <c r="BN7" s="36"/>
      <c r="BO7" s="36"/>
      <c r="BP7" s="36"/>
      <c r="BQ7" s="36"/>
      <c r="BR7" s="36"/>
      <c r="BS7" s="36"/>
      <c r="BT7" s="36"/>
      <c r="BU7" s="36"/>
      <c r="BV7" s="36"/>
      <c r="BW7" s="36"/>
      <c r="BX7" s="36"/>
      <c r="BY7" s="36"/>
      <c r="BZ7" s="36"/>
      <c r="CA7" s="36"/>
      <c r="CB7" s="36"/>
      <c r="CC7" s="36"/>
      <c r="CD7" s="36"/>
      <c r="CE7" s="36"/>
      <c r="CF7" s="36"/>
      <c r="CG7" s="36"/>
      <c r="CH7" s="36"/>
      <c r="CI7" s="36"/>
      <c r="CJ7" s="36"/>
      <c r="CK7" s="36"/>
      <c r="CL7" s="36"/>
    </row>
    <row r="8" spans="1:90" s="11" customFormat="1" x14ac:dyDescent="0.25">
      <c r="A8" s="53"/>
      <c r="B8" s="29" t="s">
        <v>0</v>
      </c>
      <c r="C8" s="70">
        <f>C6*D8</f>
        <v>272860.00000000006</v>
      </c>
      <c r="D8" s="99">
        <v>0.19489999999999999</v>
      </c>
      <c r="E8" s="65"/>
      <c r="F8" s="75">
        <v>0.06</v>
      </c>
      <c r="G8" s="97">
        <f t="shared" ref="G8:G15" si="2">C8*F8</f>
        <v>16371.600000000002</v>
      </c>
      <c r="H8" s="75">
        <v>0.17</v>
      </c>
      <c r="I8" s="98">
        <f t="shared" si="1"/>
        <v>43603.028000000013</v>
      </c>
      <c r="J8" s="27">
        <f t="shared" si="0"/>
        <v>212885.37200000003</v>
      </c>
      <c r="K8" s="40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1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H8" s="28"/>
      <c r="BI8" s="28"/>
      <c r="BJ8" s="28"/>
      <c r="BK8" s="28"/>
      <c r="BL8" s="28"/>
      <c r="BM8" s="36"/>
      <c r="BN8" s="36"/>
      <c r="BO8" s="36"/>
      <c r="BP8" s="36"/>
      <c r="BQ8" s="36"/>
      <c r="BR8" s="36"/>
      <c r="BS8" s="36"/>
      <c r="BT8" s="36"/>
      <c r="BU8" s="36"/>
      <c r="BV8" s="36"/>
      <c r="BW8" s="36"/>
      <c r="BX8" s="36"/>
      <c r="BY8" s="36"/>
      <c r="BZ8" s="36"/>
      <c r="CA8" s="36"/>
      <c r="CB8" s="36"/>
      <c r="CC8" s="36"/>
      <c r="CD8" s="36"/>
      <c r="CE8" s="36"/>
      <c r="CF8" s="36"/>
      <c r="CG8" s="36"/>
      <c r="CH8" s="36"/>
      <c r="CI8" s="36"/>
      <c r="CJ8" s="36"/>
      <c r="CK8" s="36"/>
      <c r="CL8" s="36"/>
    </row>
    <row r="9" spans="1:90" s="11" customFormat="1" x14ac:dyDescent="0.25">
      <c r="A9" s="53"/>
      <c r="B9" s="29" t="s">
        <v>1</v>
      </c>
      <c r="C9" s="70">
        <f>C6*D9</f>
        <v>109200.00000000001</v>
      </c>
      <c r="D9" s="99">
        <v>7.8E-2</v>
      </c>
      <c r="E9" s="65"/>
      <c r="F9" s="75">
        <v>0.48</v>
      </c>
      <c r="G9" s="97">
        <f t="shared" si="2"/>
        <v>52416.000000000007</v>
      </c>
      <c r="H9" s="75">
        <v>0.32</v>
      </c>
      <c r="I9" s="98">
        <f t="shared" si="1"/>
        <v>18170.88</v>
      </c>
      <c r="J9" s="27">
        <f t="shared" si="0"/>
        <v>38613.12000000001</v>
      </c>
      <c r="K9" s="40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1"/>
      <c r="AS9" s="28"/>
      <c r="AT9" s="28"/>
      <c r="AU9" s="28"/>
      <c r="AV9" s="28"/>
      <c r="AW9" s="28"/>
      <c r="AX9" s="28"/>
      <c r="AY9" s="28"/>
      <c r="AZ9" s="28"/>
      <c r="BA9" s="28"/>
      <c r="BB9" s="28"/>
      <c r="BC9" s="28"/>
      <c r="BD9" s="28"/>
      <c r="BE9" s="28"/>
      <c r="BF9" s="28"/>
      <c r="BG9" s="28"/>
      <c r="BH9" s="28"/>
      <c r="BI9" s="28"/>
      <c r="BJ9" s="28"/>
      <c r="BK9" s="28"/>
      <c r="BL9" s="28"/>
      <c r="BM9" s="36"/>
      <c r="BN9" s="36"/>
      <c r="BO9" s="36"/>
      <c r="BP9" s="36"/>
      <c r="BQ9" s="36"/>
      <c r="BR9" s="36"/>
      <c r="BS9" s="36"/>
      <c r="BT9" s="36"/>
      <c r="BU9" s="36"/>
      <c r="BV9" s="36"/>
      <c r="BW9" s="36"/>
      <c r="BX9" s="36"/>
      <c r="BY9" s="36"/>
      <c r="BZ9" s="36"/>
      <c r="CA9" s="36"/>
      <c r="CB9" s="36"/>
      <c r="CC9" s="36"/>
      <c r="CD9" s="36"/>
      <c r="CE9" s="36"/>
      <c r="CF9" s="36"/>
      <c r="CG9" s="36"/>
      <c r="CH9" s="36"/>
      <c r="CI9" s="36"/>
      <c r="CJ9" s="36"/>
      <c r="CK9" s="36"/>
      <c r="CL9" s="36"/>
    </row>
    <row r="10" spans="1:90" s="11" customFormat="1" x14ac:dyDescent="0.25">
      <c r="A10" s="53"/>
      <c r="B10" s="29" t="s">
        <v>2</v>
      </c>
      <c r="C10" s="70">
        <f>C6*D10</f>
        <v>169120.00000000003</v>
      </c>
      <c r="D10" s="99">
        <v>0.1208</v>
      </c>
      <c r="E10" s="65"/>
      <c r="F10" s="75">
        <v>0.15</v>
      </c>
      <c r="G10" s="97">
        <f t="shared" si="2"/>
        <v>25368.000000000004</v>
      </c>
      <c r="H10" s="75">
        <v>0</v>
      </c>
      <c r="I10" s="98">
        <f t="shared" si="1"/>
        <v>0</v>
      </c>
      <c r="J10" s="27">
        <f t="shared" si="0"/>
        <v>143752.00000000003</v>
      </c>
      <c r="K10" s="40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1"/>
      <c r="AS10" s="28"/>
      <c r="AT10" s="28"/>
      <c r="AU10" s="28"/>
      <c r="AV10" s="28"/>
      <c r="AW10" s="28"/>
      <c r="AX10" s="28"/>
      <c r="AY10" s="28"/>
      <c r="AZ10" s="28"/>
      <c r="BA10" s="28"/>
      <c r="BB10" s="28"/>
      <c r="BC10" s="28"/>
      <c r="BD10" s="28"/>
      <c r="BE10" s="28"/>
      <c r="BF10" s="28"/>
      <c r="BG10" s="28"/>
      <c r="BH10" s="28"/>
      <c r="BI10" s="28"/>
      <c r="BJ10" s="28"/>
      <c r="BK10" s="28"/>
      <c r="BL10" s="28"/>
      <c r="BM10" s="36"/>
      <c r="BN10" s="36"/>
      <c r="BO10" s="36"/>
      <c r="BP10" s="36"/>
      <c r="BQ10" s="36"/>
      <c r="BR10" s="36"/>
      <c r="BS10" s="36"/>
      <c r="BT10" s="36"/>
      <c r="BU10" s="36"/>
      <c r="BV10" s="36"/>
      <c r="BW10" s="36"/>
      <c r="BX10" s="36"/>
      <c r="BY10" s="36"/>
      <c r="BZ10" s="36"/>
      <c r="CA10" s="36"/>
      <c r="CB10" s="36"/>
      <c r="CC10" s="36"/>
      <c r="CD10" s="36"/>
      <c r="CE10" s="36"/>
      <c r="CF10" s="36"/>
      <c r="CG10" s="36"/>
      <c r="CH10" s="36"/>
      <c r="CI10" s="36"/>
      <c r="CJ10" s="36"/>
      <c r="CK10" s="36"/>
      <c r="CL10" s="36"/>
    </row>
    <row r="11" spans="1:90" s="11" customFormat="1" x14ac:dyDescent="0.25">
      <c r="A11" s="53"/>
      <c r="B11" s="29" t="s">
        <v>3</v>
      </c>
      <c r="C11" s="70">
        <f>C6*D11</f>
        <v>26460.000000000004</v>
      </c>
      <c r="D11" s="99">
        <v>1.89E-2</v>
      </c>
      <c r="E11" s="65"/>
      <c r="F11" s="75">
        <v>0.13</v>
      </c>
      <c r="G11" s="97">
        <f t="shared" si="2"/>
        <v>3439.8000000000006</v>
      </c>
      <c r="H11" s="75">
        <v>0.14000000000000001</v>
      </c>
      <c r="I11" s="98">
        <f t="shared" si="1"/>
        <v>3222.8280000000009</v>
      </c>
      <c r="J11" s="27">
        <f t="shared" si="0"/>
        <v>19797.372000000003</v>
      </c>
      <c r="K11" s="40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1"/>
      <c r="AS11" s="28"/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28"/>
      <c r="BE11" s="28"/>
      <c r="BF11" s="28"/>
      <c r="BG11" s="28"/>
      <c r="BH11" s="28"/>
      <c r="BI11" s="28"/>
      <c r="BJ11" s="28"/>
      <c r="BK11" s="28"/>
      <c r="BL11" s="28"/>
      <c r="BM11" s="36"/>
      <c r="BN11" s="36"/>
      <c r="BO11" s="36"/>
      <c r="BP11" s="36"/>
      <c r="BQ11" s="36"/>
      <c r="BR11" s="36"/>
      <c r="BS11" s="36"/>
      <c r="BT11" s="36"/>
      <c r="BU11" s="36"/>
      <c r="BV11" s="36"/>
      <c r="BW11" s="36"/>
      <c r="BX11" s="36"/>
      <c r="BY11" s="36"/>
      <c r="BZ11" s="36"/>
      <c r="CA11" s="36"/>
      <c r="CB11" s="36"/>
      <c r="CC11" s="36"/>
      <c r="CD11" s="36"/>
      <c r="CE11" s="36"/>
      <c r="CF11" s="36"/>
      <c r="CG11" s="36"/>
      <c r="CH11" s="36"/>
      <c r="CI11" s="36"/>
      <c r="CJ11" s="36"/>
      <c r="CK11" s="36"/>
      <c r="CL11" s="36"/>
    </row>
    <row r="12" spans="1:90" s="11" customFormat="1" x14ac:dyDescent="0.25">
      <c r="A12" s="53"/>
      <c r="B12" s="29" t="s">
        <v>4</v>
      </c>
      <c r="C12" s="70">
        <f>C6*D12</f>
        <v>72520.000000000015</v>
      </c>
      <c r="D12" s="99">
        <v>5.1799999999999999E-2</v>
      </c>
      <c r="E12" s="65"/>
      <c r="F12" s="76">
        <v>0.04</v>
      </c>
      <c r="G12" s="97">
        <f t="shared" si="2"/>
        <v>2900.8000000000006</v>
      </c>
      <c r="H12" s="75">
        <v>0.05</v>
      </c>
      <c r="I12" s="98">
        <f t="shared" si="1"/>
        <v>3480.9600000000009</v>
      </c>
      <c r="J12" s="27">
        <f t="shared" si="0"/>
        <v>66138.24000000002</v>
      </c>
      <c r="K12" s="40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1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H12" s="28"/>
      <c r="BI12" s="28"/>
      <c r="BJ12" s="28"/>
      <c r="BK12" s="28"/>
      <c r="BL12" s="28"/>
      <c r="BM12" s="36"/>
      <c r="BN12" s="36"/>
      <c r="BO12" s="36"/>
      <c r="BP12" s="36"/>
      <c r="BQ12" s="36"/>
      <c r="BR12" s="36"/>
      <c r="BS12" s="36"/>
      <c r="BT12" s="36"/>
      <c r="BU12" s="36"/>
      <c r="BV12" s="36"/>
      <c r="BW12" s="36"/>
      <c r="BX12" s="36"/>
      <c r="BY12" s="36"/>
      <c r="BZ12" s="36"/>
      <c r="CA12" s="36"/>
      <c r="CB12" s="36"/>
      <c r="CC12" s="36"/>
      <c r="CD12" s="36"/>
      <c r="CE12" s="36"/>
      <c r="CF12" s="36"/>
      <c r="CG12" s="36"/>
      <c r="CH12" s="36"/>
      <c r="CI12" s="36"/>
      <c r="CJ12" s="36"/>
      <c r="CK12" s="36"/>
      <c r="CL12" s="36"/>
    </row>
    <row r="13" spans="1:90" s="11" customFormat="1" x14ac:dyDescent="0.25">
      <c r="A13" s="53"/>
      <c r="B13" s="29" t="s">
        <v>5</v>
      </c>
      <c r="C13" s="70">
        <f>C6*D13</f>
        <v>20440.000000000004</v>
      </c>
      <c r="D13" s="99">
        <v>1.46E-2</v>
      </c>
      <c r="E13" s="65"/>
      <c r="F13" s="75">
        <v>0.01</v>
      </c>
      <c r="G13" s="97">
        <f t="shared" si="2"/>
        <v>204.40000000000003</v>
      </c>
      <c r="H13" s="23"/>
      <c r="I13" s="98">
        <f t="shared" si="1"/>
        <v>0</v>
      </c>
      <c r="J13" s="27">
        <f t="shared" si="0"/>
        <v>20235.600000000002</v>
      </c>
      <c r="K13" s="40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1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28"/>
      <c r="BF13" s="28"/>
      <c r="BG13" s="28"/>
      <c r="BH13" s="28"/>
      <c r="BI13" s="28"/>
      <c r="BJ13" s="28"/>
      <c r="BK13" s="28"/>
      <c r="BL13" s="28"/>
      <c r="BM13" s="36"/>
      <c r="BN13" s="36"/>
      <c r="BO13" s="36"/>
      <c r="BP13" s="36"/>
      <c r="BQ13" s="36"/>
      <c r="BR13" s="36"/>
      <c r="BS13" s="36"/>
      <c r="BT13" s="36"/>
      <c r="BU13" s="36"/>
      <c r="BV13" s="36"/>
      <c r="BW13" s="36"/>
      <c r="BX13" s="36"/>
      <c r="BY13" s="36"/>
      <c r="BZ13" s="36"/>
      <c r="CA13" s="36"/>
      <c r="CB13" s="36"/>
      <c r="CC13" s="36"/>
      <c r="CD13" s="36"/>
      <c r="CE13" s="36"/>
      <c r="CF13" s="36"/>
      <c r="CG13" s="36"/>
      <c r="CH13" s="36"/>
      <c r="CI13" s="36"/>
      <c r="CJ13" s="36"/>
      <c r="CK13" s="36"/>
      <c r="CL13" s="36"/>
    </row>
    <row r="14" spans="1:90" s="11" customFormat="1" x14ac:dyDescent="0.25">
      <c r="A14" s="53"/>
      <c r="B14" s="29" t="s">
        <v>6</v>
      </c>
      <c r="C14" s="70">
        <f>C6*D14</f>
        <v>65940.000000000015</v>
      </c>
      <c r="D14" s="99">
        <v>4.7100000000000003E-2</v>
      </c>
      <c r="E14" s="65"/>
      <c r="F14" s="75">
        <v>0.01</v>
      </c>
      <c r="G14" s="97">
        <f t="shared" si="2"/>
        <v>659.4000000000002</v>
      </c>
      <c r="H14" s="23"/>
      <c r="I14" s="98">
        <f t="shared" si="1"/>
        <v>0</v>
      </c>
      <c r="J14" s="27">
        <f t="shared" si="0"/>
        <v>65280.600000000013</v>
      </c>
      <c r="K14" s="40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1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36"/>
      <c r="BN14" s="36"/>
      <c r="BO14" s="36"/>
      <c r="BP14" s="36"/>
      <c r="BQ14" s="36"/>
      <c r="BR14" s="36"/>
      <c r="BS14" s="36"/>
      <c r="BT14" s="36"/>
      <c r="BU14" s="36"/>
      <c r="BV14" s="36"/>
      <c r="BW14" s="36"/>
      <c r="BX14" s="36"/>
      <c r="BY14" s="36"/>
      <c r="BZ14" s="36"/>
      <c r="CA14" s="36"/>
      <c r="CB14" s="36"/>
      <c r="CC14" s="36"/>
      <c r="CD14" s="36"/>
      <c r="CE14" s="36"/>
      <c r="CF14" s="36"/>
      <c r="CG14" s="36"/>
      <c r="CH14" s="36"/>
      <c r="CI14" s="36"/>
      <c r="CJ14" s="36"/>
      <c r="CK14" s="36"/>
      <c r="CL14" s="36"/>
    </row>
    <row r="15" spans="1:90" s="11" customFormat="1" x14ac:dyDescent="0.25">
      <c r="A15" s="53"/>
      <c r="B15" s="29" t="s">
        <v>7</v>
      </c>
      <c r="C15" s="70">
        <f>C6*D15</f>
        <v>98000.000000000029</v>
      </c>
      <c r="D15" s="99">
        <v>7.0000000000000007E-2</v>
      </c>
      <c r="E15" s="65"/>
      <c r="F15" s="75">
        <v>0.01</v>
      </c>
      <c r="G15" s="97">
        <f t="shared" si="2"/>
        <v>980.00000000000034</v>
      </c>
      <c r="H15" s="23"/>
      <c r="I15" s="98">
        <f t="shared" si="1"/>
        <v>0</v>
      </c>
      <c r="J15" s="27">
        <f t="shared" si="0"/>
        <v>97020.000000000029</v>
      </c>
      <c r="K15" s="40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1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8"/>
      <c r="BI15" s="28"/>
      <c r="BJ15" s="28"/>
      <c r="BK15" s="28"/>
      <c r="BL15" s="28"/>
      <c r="BM15" s="36"/>
      <c r="BN15" s="36"/>
      <c r="BO15" s="36"/>
      <c r="BP15" s="36"/>
      <c r="BQ15" s="36"/>
      <c r="BR15" s="36"/>
      <c r="BS15" s="36"/>
      <c r="BT15" s="36"/>
      <c r="BU15" s="36"/>
      <c r="BV15" s="36"/>
      <c r="BW15" s="36"/>
      <c r="BX15" s="36"/>
      <c r="BY15" s="36"/>
      <c r="BZ15" s="36"/>
      <c r="CA15" s="36"/>
      <c r="CB15" s="36"/>
      <c r="CC15" s="36"/>
      <c r="CD15" s="36"/>
      <c r="CE15" s="36"/>
      <c r="CF15" s="36"/>
      <c r="CG15" s="36"/>
      <c r="CH15" s="36"/>
      <c r="CI15" s="36"/>
      <c r="CJ15" s="36"/>
      <c r="CK15" s="36"/>
      <c r="CL15" s="36"/>
    </row>
    <row r="16" spans="1:90" x14ac:dyDescent="0.25">
      <c r="C16" s="8"/>
      <c r="D16" s="102">
        <f>D7+D8+D9+D10+D11+D12+D13+D14+D15</f>
        <v>0.99980000000000002</v>
      </c>
      <c r="F16" s="10"/>
      <c r="G16" s="8"/>
      <c r="H16" s="8"/>
      <c r="I16" s="10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7"/>
      <c r="AS16" s="37"/>
      <c r="AT16" s="37"/>
      <c r="AU16" s="37"/>
      <c r="AV16" s="37"/>
      <c r="AW16" s="37"/>
      <c r="AX16" s="37"/>
      <c r="AY16" s="37"/>
      <c r="AZ16" s="37"/>
      <c r="BA16" s="37"/>
      <c r="BB16" s="37"/>
      <c r="BC16" s="37"/>
      <c r="BD16" s="37"/>
      <c r="BE16" s="37"/>
      <c r="BF16" s="37"/>
      <c r="BG16" s="37"/>
      <c r="BH16" s="37"/>
      <c r="BI16" s="37"/>
      <c r="BJ16" s="37"/>
      <c r="BK16" s="37"/>
      <c r="BL16" s="37"/>
      <c r="BM16" s="35"/>
      <c r="BN16" s="35"/>
      <c r="BO16" s="35"/>
      <c r="BP16" s="35"/>
      <c r="BQ16" s="35"/>
      <c r="BR16" s="35"/>
      <c r="BS16" s="35"/>
      <c r="BT16" s="35"/>
      <c r="BU16" s="35"/>
      <c r="BV16" s="35"/>
      <c r="BW16" s="35"/>
      <c r="BX16" s="35"/>
      <c r="BY16" s="35"/>
      <c r="BZ16" s="35"/>
      <c r="CA16" s="35"/>
      <c r="CB16" s="35"/>
      <c r="CC16" s="35"/>
      <c r="CD16" s="35"/>
      <c r="CE16" s="35"/>
      <c r="CF16" s="35"/>
      <c r="CG16" s="35"/>
      <c r="CH16" s="35"/>
      <c r="CI16" s="35"/>
      <c r="CJ16" s="35"/>
      <c r="CK16" s="35"/>
      <c r="CL16" s="35"/>
    </row>
    <row r="17" spans="1:90" x14ac:dyDescent="0.25">
      <c r="B17" s="78" t="s">
        <v>40</v>
      </c>
      <c r="C17" s="68">
        <f>G6+I6</f>
        <v>255594.696</v>
      </c>
      <c r="D17" s="92">
        <f>C17/C6</f>
        <v>0.18256763999999998</v>
      </c>
      <c r="E17" s="26"/>
      <c r="F17" s="10"/>
      <c r="G17" s="64"/>
      <c r="H17" s="8"/>
      <c r="I17" s="10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37"/>
      <c r="AO17" s="37"/>
      <c r="AP17" s="37"/>
      <c r="AQ17" s="37"/>
      <c r="AR17" s="37"/>
      <c r="AS17" s="37"/>
      <c r="AT17" s="37"/>
      <c r="AU17" s="37"/>
      <c r="AV17" s="37"/>
      <c r="AW17" s="37"/>
      <c r="AX17" s="37"/>
      <c r="AY17" s="37"/>
      <c r="AZ17" s="37"/>
      <c r="BA17" s="37"/>
      <c r="BB17" s="37"/>
      <c r="BC17" s="37"/>
      <c r="BD17" s="37"/>
      <c r="BE17" s="37"/>
      <c r="BF17" s="37"/>
      <c r="BG17" s="37"/>
      <c r="BH17" s="37"/>
      <c r="BI17" s="37"/>
      <c r="BJ17" s="37"/>
      <c r="BK17" s="37"/>
      <c r="BL17" s="37"/>
      <c r="BM17" s="35"/>
      <c r="BN17" s="35"/>
      <c r="BO17" s="35"/>
      <c r="BP17" s="35"/>
      <c r="BQ17" s="35"/>
      <c r="BR17" s="35"/>
      <c r="BS17" s="35"/>
      <c r="BT17" s="35"/>
      <c r="BU17" s="35"/>
      <c r="BV17" s="35"/>
      <c r="BW17" s="35"/>
      <c r="BX17" s="35"/>
      <c r="BY17" s="35"/>
      <c r="BZ17" s="35"/>
      <c r="CA17" s="35"/>
      <c r="CB17" s="35"/>
      <c r="CC17" s="35"/>
      <c r="CD17" s="35"/>
      <c r="CE17" s="35"/>
      <c r="CF17" s="35"/>
      <c r="CG17" s="35"/>
      <c r="CH17" s="35"/>
      <c r="CI17" s="35"/>
      <c r="CJ17" s="35"/>
      <c r="CK17" s="35"/>
      <c r="CL17" s="35"/>
    </row>
    <row r="18" spans="1:90" x14ac:dyDescent="0.25">
      <c r="C18" s="8"/>
    </row>
    <row r="19" spans="1:90" s="19" customFormat="1" x14ac:dyDescent="0.25">
      <c r="A19" s="54"/>
      <c r="B19" s="86" t="s">
        <v>8</v>
      </c>
      <c r="C19" s="73">
        <f>C2-C6</f>
        <v>1099999.9999999998</v>
      </c>
      <c r="D19" s="74">
        <f>100%-C3</f>
        <v>0.43999999999999995</v>
      </c>
      <c r="E19" s="87"/>
      <c r="F19" s="89"/>
      <c r="G19" s="88"/>
      <c r="H19" s="89"/>
      <c r="I19" s="85"/>
      <c r="J19" s="91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49"/>
      <c r="AQ19" s="49"/>
      <c r="AR19" s="49"/>
      <c r="AS19" s="49"/>
      <c r="AT19" s="49"/>
      <c r="AU19" s="49"/>
      <c r="AV19" s="49"/>
      <c r="AW19" s="46"/>
      <c r="AX19" s="41"/>
      <c r="AY19" s="41"/>
      <c r="AZ19" s="41"/>
      <c r="BA19" s="41"/>
      <c r="BB19" s="41"/>
      <c r="BC19" s="41"/>
      <c r="BD19" s="41"/>
      <c r="BE19" s="41"/>
      <c r="BF19" s="41"/>
      <c r="BG19" s="41"/>
      <c r="BH19" s="41"/>
      <c r="BI19" s="41"/>
      <c r="BJ19" s="41"/>
      <c r="BK19" s="41"/>
      <c r="BL19" s="41"/>
      <c r="BM19" s="41"/>
      <c r="BN19" s="41"/>
      <c r="BO19" s="41"/>
      <c r="BP19" s="41"/>
    </row>
    <row r="20" spans="1:90" s="13" customFormat="1" x14ac:dyDescent="0.25">
      <c r="A20" s="53"/>
      <c r="B20" s="52" t="s">
        <v>14</v>
      </c>
      <c r="C20" s="69">
        <f>C19*D20</f>
        <v>818399.99999999977</v>
      </c>
      <c r="D20" s="101">
        <v>0.74399999999999999</v>
      </c>
      <c r="E20" s="12"/>
      <c r="G20" s="14"/>
      <c r="H20" s="13" t="s">
        <v>15</v>
      </c>
      <c r="I20" s="90"/>
      <c r="J20" s="44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  <c r="AK20" s="50"/>
      <c r="AL20" s="50"/>
      <c r="AM20" s="50"/>
      <c r="AN20" s="50"/>
      <c r="AO20" s="50"/>
      <c r="AP20" s="50"/>
      <c r="AQ20" s="50"/>
      <c r="AR20" s="50"/>
      <c r="AS20" s="50"/>
      <c r="AT20" s="50"/>
      <c r="AU20" s="50"/>
      <c r="AV20" s="50"/>
      <c r="AW20" s="47"/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/>
      <c r="BK20" s="42"/>
      <c r="BL20" s="42"/>
      <c r="BM20" s="42"/>
      <c r="BN20" s="42"/>
      <c r="BO20" s="42"/>
      <c r="BP20" s="42"/>
    </row>
    <row r="21" spans="1:90" s="17" customFormat="1" x14ac:dyDescent="0.25">
      <c r="A21" s="55"/>
      <c r="B21" s="52" t="s">
        <v>9</v>
      </c>
      <c r="C21" s="69">
        <f>C19*D21</f>
        <v>22219.999999999993</v>
      </c>
      <c r="D21" s="101">
        <v>2.0199999999999999E-2</v>
      </c>
      <c r="E21" s="16"/>
      <c r="G21" s="18"/>
      <c r="H21" s="15" t="s">
        <v>13</v>
      </c>
      <c r="J21" s="45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51"/>
      <c r="AB21" s="51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51"/>
      <c r="AN21" s="51"/>
      <c r="AO21" s="51"/>
      <c r="AP21" s="51"/>
      <c r="AQ21" s="51"/>
      <c r="AR21" s="51"/>
      <c r="AS21" s="51"/>
      <c r="AT21" s="51"/>
      <c r="AU21" s="51"/>
      <c r="AV21" s="51"/>
      <c r="AW21" s="48"/>
      <c r="AX21" s="43"/>
      <c r="AY21" s="43"/>
      <c r="AZ21" s="43"/>
      <c r="BA21" s="43"/>
      <c r="BB21" s="43"/>
      <c r="BC21" s="43"/>
      <c r="BD21" s="43"/>
      <c r="BE21" s="43"/>
      <c r="BF21" s="43"/>
      <c r="BG21" s="43"/>
      <c r="BH21" s="43"/>
      <c r="BI21" s="43"/>
      <c r="BJ21" s="43"/>
      <c r="BK21" s="43"/>
      <c r="BL21" s="43"/>
      <c r="BM21" s="43"/>
      <c r="BN21" s="43"/>
      <c r="BO21" s="43"/>
      <c r="BP21" s="43"/>
    </row>
    <row r="22" spans="1:90" s="17" customFormat="1" x14ac:dyDescent="0.25">
      <c r="A22" s="55"/>
      <c r="B22" s="52" t="s">
        <v>10</v>
      </c>
      <c r="C22" s="69">
        <f>C19*D22</f>
        <v>121879.99999999997</v>
      </c>
      <c r="D22" s="101">
        <v>0.1108</v>
      </c>
      <c r="E22" s="16"/>
      <c r="G22" s="18"/>
      <c r="H22" s="15" t="s">
        <v>38</v>
      </c>
      <c r="J22" s="45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1"/>
      <c r="AA22" s="51"/>
      <c r="AB22" s="51"/>
      <c r="AC22" s="51"/>
      <c r="AD22" s="51"/>
      <c r="AE22" s="51"/>
      <c r="AF22" s="51"/>
      <c r="AG22" s="51"/>
      <c r="AH22" s="51"/>
      <c r="AI22" s="51"/>
      <c r="AJ22" s="51"/>
      <c r="AK22" s="51"/>
      <c r="AL22" s="51"/>
      <c r="AM22" s="51"/>
      <c r="AN22" s="51"/>
      <c r="AO22" s="51"/>
      <c r="AP22" s="51"/>
      <c r="AQ22" s="51"/>
      <c r="AR22" s="51"/>
      <c r="AS22" s="51"/>
      <c r="AT22" s="51"/>
      <c r="AU22" s="51"/>
      <c r="AV22" s="51"/>
      <c r="AW22" s="48"/>
      <c r="AX22" s="43"/>
      <c r="AY22" s="43"/>
      <c r="AZ22" s="43"/>
      <c r="BA22" s="43"/>
      <c r="BB22" s="43"/>
      <c r="BC22" s="43"/>
      <c r="BD22" s="43"/>
      <c r="BE22" s="43"/>
      <c r="BF22" s="43"/>
      <c r="BG22" s="43"/>
      <c r="BH22" s="43"/>
      <c r="BI22" s="43"/>
      <c r="BJ22" s="43"/>
      <c r="BK22" s="43"/>
      <c r="BL22" s="43"/>
      <c r="BM22" s="43"/>
      <c r="BN22" s="43"/>
      <c r="BO22" s="43"/>
      <c r="BP22" s="43"/>
    </row>
    <row r="23" spans="1:90" s="13" customFormat="1" x14ac:dyDescent="0.25">
      <c r="A23" s="53"/>
      <c r="B23" s="52" t="s">
        <v>11</v>
      </c>
      <c r="C23" s="69">
        <f>C19*D23</f>
        <v>137499.99999999997</v>
      </c>
      <c r="D23" s="101">
        <v>0.125</v>
      </c>
      <c r="E23" s="12"/>
      <c r="G23" s="14"/>
      <c r="H23" s="15" t="s">
        <v>11</v>
      </c>
      <c r="J23" s="44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  <c r="AK23" s="50"/>
      <c r="AL23" s="50"/>
      <c r="AM23" s="50"/>
      <c r="AN23" s="50"/>
      <c r="AO23" s="50"/>
      <c r="AP23" s="50"/>
      <c r="AQ23" s="50"/>
      <c r="AR23" s="50"/>
      <c r="AS23" s="50"/>
      <c r="AT23" s="50"/>
      <c r="AU23" s="50"/>
      <c r="AV23" s="50"/>
      <c r="AW23" s="47"/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/>
      <c r="BK23" s="42"/>
      <c r="BL23" s="42"/>
      <c r="BM23" s="42"/>
      <c r="BN23" s="42"/>
      <c r="BO23" s="42"/>
      <c r="BP23" s="42"/>
    </row>
    <row r="24" spans="1:90" x14ac:dyDescent="0.25">
      <c r="D24" s="9">
        <f>D20+D21+D22+D23</f>
        <v>1</v>
      </c>
    </row>
    <row r="25" spans="1:90" ht="15.75" x14ac:dyDescent="0.25">
      <c r="B25" s="61" t="s">
        <v>32</v>
      </c>
      <c r="C25" s="62">
        <f>C2</f>
        <v>2500000</v>
      </c>
      <c r="D25" s="80"/>
      <c r="E25" s="56"/>
    </row>
    <row r="26" spans="1:90" ht="15.75" x14ac:dyDescent="0.25">
      <c r="B26" s="57" t="s">
        <v>30</v>
      </c>
      <c r="C26" s="58">
        <f>C6-(G6+I6)</f>
        <v>1144405.3040000002</v>
      </c>
      <c r="D26" s="7">
        <f>C26/C25</f>
        <v>0.45776212160000007</v>
      </c>
      <c r="E26" s="59"/>
      <c r="F26" s="60"/>
    </row>
    <row r="27" spans="1:90" ht="15.75" x14ac:dyDescent="0.25">
      <c r="B27" s="84" t="s">
        <v>31</v>
      </c>
      <c r="C27" s="83">
        <f>C17+C19</f>
        <v>1355594.6959999998</v>
      </c>
      <c r="D27" s="79">
        <f>C27/C25</f>
        <v>0.54223787839999993</v>
      </c>
    </row>
    <row r="30" spans="1:90" x14ac:dyDescent="0.25">
      <c r="B30" s="103"/>
      <c r="C30" s="106" t="s">
        <v>41</v>
      </c>
      <c r="D30" s="104"/>
      <c r="E30" s="105"/>
      <c r="F30" s="103"/>
      <c r="G30" s="106"/>
      <c r="H30" s="106" t="s">
        <v>42</v>
      </c>
    </row>
  </sheetData>
  <pageMargins left="0.7" right="0.7" top="0.75" bottom="0.75" header="0.3" footer="0.3"/>
  <pageSetup paperSize="9" orientation="portrait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R36" sqref="R36"/>
    </sheetView>
  </sheetViews>
  <sheetFormatPr defaultRowHeight="15" x14ac:dyDescent="0.25"/>
  <sheetData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10"/>
  <sheetViews>
    <sheetView workbookViewId="0"/>
  </sheetViews>
  <sheetFormatPr defaultRowHeight="15" x14ac:dyDescent="0.25"/>
  <cols>
    <col min="1" max="1" width="22.85546875" customWidth="1"/>
    <col min="3" max="3" width="19.85546875" customWidth="1"/>
  </cols>
  <sheetData>
    <row r="1" spans="1:3" x14ac:dyDescent="0.25">
      <c r="A1" t="s">
        <v>19</v>
      </c>
      <c r="B1">
        <v>7079.8</v>
      </c>
      <c r="C1">
        <f>B1*100/B10</f>
        <v>40.37432850120328</v>
      </c>
    </row>
    <row r="2" spans="1:3" x14ac:dyDescent="0.25">
      <c r="A2" t="s">
        <v>20</v>
      </c>
      <c r="B2">
        <v>3418.2</v>
      </c>
      <c r="C2">
        <f>B2*100/B10</f>
        <v>19.493139591911216</v>
      </c>
    </row>
    <row r="3" spans="1:3" x14ac:dyDescent="0.25">
      <c r="A3" t="s">
        <v>21</v>
      </c>
      <c r="B3">
        <v>2118.5</v>
      </c>
      <c r="C3">
        <f>B3*100/B10</f>
        <v>12.081275591090023</v>
      </c>
    </row>
    <row r="4" spans="1:3" x14ac:dyDescent="0.25">
      <c r="A4" t="s">
        <v>22</v>
      </c>
      <c r="B4">
        <v>1368</v>
      </c>
      <c r="C4">
        <f>B4*100/B10</f>
        <v>7.8013618166679963</v>
      </c>
    </row>
    <row r="5" spans="1:3" x14ac:dyDescent="0.25">
      <c r="A5" t="s">
        <v>23</v>
      </c>
      <c r="B5">
        <v>332.1</v>
      </c>
      <c r="C5">
        <f>B5*100/B10</f>
        <v>1.8938832304937439</v>
      </c>
    </row>
    <row r="6" spans="1:3" x14ac:dyDescent="0.25">
      <c r="A6" t="s">
        <v>24</v>
      </c>
      <c r="B6">
        <v>908.4</v>
      </c>
      <c r="C6">
        <f>B6*100/B10</f>
        <v>5.1803779782611175</v>
      </c>
    </row>
    <row r="7" spans="1:3" x14ac:dyDescent="0.25">
      <c r="A7" t="s">
        <v>5</v>
      </c>
      <c r="B7">
        <v>255.9</v>
      </c>
      <c r="C7">
        <f>B7*100/B10</f>
        <v>1.4593336907056582</v>
      </c>
    </row>
    <row r="8" spans="1:3" x14ac:dyDescent="0.25">
      <c r="A8" t="s">
        <v>6</v>
      </c>
      <c r="B8">
        <v>826.1</v>
      </c>
      <c r="C8">
        <f>B8*100/B10</f>
        <v>4.7110416642905202</v>
      </c>
    </row>
    <row r="9" spans="1:3" x14ac:dyDescent="0.25">
      <c r="A9" t="s">
        <v>25</v>
      </c>
      <c r="B9">
        <v>1228.4000000000001</v>
      </c>
      <c r="C9">
        <f>B9*100/B10</f>
        <v>7.0052579353764388</v>
      </c>
    </row>
    <row r="10" spans="1:3" x14ac:dyDescent="0.25">
      <c r="B10">
        <f>SUM(B1:B9)</f>
        <v>17535.400000000001</v>
      </c>
      <c r="C10">
        <f>SUM(C1:C9)</f>
        <v>99.999999999999986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mdm2</dc:creator>
  <cp:lastModifiedBy>Giovanni</cp:lastModifiedBy>
  <dcterms:created xsi:type="dcterms:W3CDTF">2019-03-28T13:20:53Z</dcterms:created>
  <dcterms:modified xsi:type="dcterms:W3CDTF">2020-12-17T13:25:47Z</dcterms:modified>
</cp:coreProperties>
</file>